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vorca2\Desktop\"/>
    </mc:Choice>
  </mc:AlternateContent>
  <xr:revisionPtr revIDLastSave="0" documentId="8_{1A6BD774-8923-4EA4-AF4F-678E19999DC0}" xr6:coauthVersionLast="47" xr6:coauthVersionMax="47" xr10:uidLastSave="{00000000-0000-0000-0000-000000000000}"/>
  <bookViews>
    <workbookView xWindow="-120" yWindow="-120" windowWidth="20730" windowHeight="11160" tabRatio="598" xr2:uid="{00000000-000D-0000-FFFF-FFFF00000000}"/>
  </bookViews>
  <sheets>
    <sheet name="rekapitulácia 2021" sheetId="39" r:id="rId1"/>
    <sheet name="Trávniky 2021" sheetId="33" r:id="rId2"/>
    <sheet name="CMZ 2021" sheetId="40" r:id="rId3"/>
    <sheet name="Kvetinové záhony 2021" sheetId="36" r:id="rId4"/>
    <sheet name="dreviny 2021" sheetId="38" r:id="rId5"/>
    <sheet name="Štadión 2021" sheetId="41" r:id="rId6"/>
  </sheets>
  <calcPr calcId="181029"/>
</workbook>
</file>

<file path=xl/calcChain.xml><?xml version="1.0" encoding="utf-8"?>
<calcChain xmlns="http://schemas.openxmlformats.org/spreadsheetml/2006/main">
  <c r="E10" i="41" l="1"/>
  <c r="E9" i="41"/>
  <c r="E8" i="41"/>
  <c r="E6" i="41"/>
  <c r="E5" i="41"/>
  <c r="E12" i="41" l="1"/>
  <c r="G33" i="36" l="1"/>
  <c r="G32" i="36"/>
  <c r="G31" i="36"/>
  <c r="G30" i="36"/>
  <c r="G29" i="36"/>
  <c r="G27" i="36"/>
  <c r="G26" i="36"/>
  <c r="G25" i="36"/>
  <c r="F25" i="40"/>
  <c r="F20" i="40"/>
  <c r="F19" i="40"/>
  <c r="F30" i="40"/>
  <c r="F29" i="40"/>
  <c r="F26" i="40"/>
  <c r="F24" i="40"/>
  <c r="F21" i="40"/>
  <c r="F18" i="40"/>
  <c r="F17" i="40"/>
  <c r="F16" i="40"/>
  <c r="F15" i="40"/>
  <c r="F14" i="40"/>
  <c r="F11" i="40"/>
  <c r="F10" i="40"/>
  <c r="F9" i="40"/>
  <c r="F8" i="40"/>
  <c r="F7" i="40"/>
  <c r="G72" i="38"/>
  <c r="G76" i="38" s="1"/>
  <c r="G54" i="38"/>
  <c r="G53" i="38"/>
  <c r="G47" i="38"/>
  <c r="G46" i="38"/>
  <c r="G45" i="38"/>
  <c r="G43" i="38"/>
  <c r="G41" i="38"/>
  <c r="G39" i="38"/>
  <c r="G31" i="38"/>
  <c r="G29" i="38"/>
  <c r="G27" i="38"/>
  <c r="G25" i="38"/>
  <c r="G23" i="38"/>
  <c r="G21" i="38"/>
  <c r="G19" i="38"/>
  <c r="G17" i="38"/>
  <c r="G16" i="38"/>
  <c r="G13" i="38"/>
  <c r="G11" i="38"/>
  <c r="G9" i="38"/>
  <c r="G7" i="38"/>
  <c r="G57" i="38" l="1"/>
  <c r="G34" i="36"/>
  <c r="F32" i="40"/>
  <c r="C7" i="39" s="1"/>
  <c r="G48" i="38"/>
  <c r="G33" i="38"/>
  <c r="G20" i="36"/>
  <c r="G19" i="36"/>
  <c r="G18" i="36"/>
  <c r="G16" i="36"/>
  <c r="G15" i="36"/>
  <c r="G14" i="36"/>
  <c r="G13" i="36"/>
  <c r="G12" i="36"/>
  <c r="G11" i="36"/>
  <c r="G10" i="36"/>
  <c r="G9" i="36"/>
  <c r="G8" i="36"/>
  <c r="G7" i="36"/>
  <c r="G6" i="36"/>
  <c r="F17" i="33"/>
  <c r="F18" i="33" s="1"/>
  <c r="F5" i="33"/>
  <c r="C6" i="39" s="1"/>
  <c r="G84" i="38" l="1"/>
  <c r="C9" i="39" s="1"/>
  <c r="G21" i="36"/>
  <c r="G36" i="36" s="1"/>
  <c r="C8" i="39" s="1"/>
  <c r="C12" i="39" l="1"/>
  <c r="C13" i="39" s="1"/>
  <c r="C14" i="39" s="1"/>
</calcChain>
</file>

<file path=xl/sharedStrings.xml><?xml version="1.0" encoding="utf-8"?>
<sst xmlns="http://schemas.openxmlformats.org/spreadsheetml/2006/main" count="374" uniqueCount="208">
  <si>
    <t>Trávniky</t>
  </si>
  <si>
    <t>položka</t>
  </si>
  <si>
    <t>názov položky</t>
  </si>
  <si>
    <t>množstvo</t>
  </si>
  <si>
    <t>1.</t>
  </si>
  <si>
    <t>m2</t>
  </si>
  <si>
    <t>2.</t>
  </si>
  <si>
    <t>3.</t>
  </si>
  <si>
    <t>4.</t>
  </si>
  <si>
    <t>5.</t>
  </si>
  <si>
    <t>TRÁVNIKY</t>
  </si>
  <si>
    <t>ks</t>
  </si>
  <si>
    <t>6.</t>
  </si>
  <si>
    <t>m3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</si>
  <si>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</si>
  <si>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</si>
  <si>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</si>
  <si>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</si>
  <si>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</si>
  <si>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</si>
  <si>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</si>
  <si>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</si>
  <si>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</si>
  <si>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</si>
  <si>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</si>
  <si>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</si>
  <si>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</si>
  <si>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</si>
  <si>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</si>
  <si>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</si>
  <si>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Kvetinové záhony</t>
  </si>
  <si>
    <t>DREVINY</t>
  </si>
  <si>
    <t>Dreviny - výrub</t>
  </si>
  <si>
    <t>Rez presvetlovací, netŕnité, strom, priemer koruny do 8 m</t>
  </si>
  <si>
    <t>Rez presvetlovací, netńité, ker, priemer koruny do 3 m</t>
  </si>
  <si>
    <t>Výrub strom listnatý, priemer do 0,2 m, rovina,</t>
  </si>
  <si>
    <t>Výrub strom listnatý priemer do 0,3m , rovina,</t>
  </si>
  <si>
    <t>vrátane vodor. premiest. kmeňa a konárov do 5 km</t>
  </si>
  <si>
    <t>Výrub strom listnatý, priemer do 0,4 m, rovina,</t>
  </si>
  <si>
    <t>Výrub strom ihličnatý, priemer do 0,3 m, rovina</t>
  </si>
  <si>
    <t>Výrub strom ihličnatý, priemer do 0,4 m, rovina</t>
  </si>
  <si>
    <t>Dreviny - výsadba</t>
  </si>
  <si>
    <t>Hĺbenie jamky pre výsadbu v rovine alebo na svahu</t>
  </si>
  <si>
    <t>do 1:5, objem nad 0,02 do 0,05 m3</t>
  </si>
  <si>
    <t>23.</t>
  </si>
  <si>
    <t>Príplatok za výmenu pôdy v rovine alebo na svahu</t>
  </si>
  <si>
    <t>24.</t>
  </si>
  <si>
    <t>Výsadba dreviny s balom v rovine alebo na svahu do 1:5</t>
  </si>
  <si>
    <t>pri priemere balu nad 20 do 30 cm, so zaliatím dreviny</t>
  </si>
  <si>
    <t>25.</t>
  </si>
  <si>
    <t>Zapracovanie štartovacej dávky hnojiva + hnojivo NPK</t>
  </si>
  <si>
    <t>26.</t>
  </si>
  <si>
    <t>Zakotvenie dreviny kolmi dĺžky do 2,0 m s uviazaním drev.</t>
  </si>
  <si>
    <t>špecifikácia</t>
  </si>
  <si>
    <t>Dovoz vody pre zálievky vysadených drevín</t>
  </si>
  <si>
    <t>Dendrologický materiál - dreviny</t>
  </si>
  <si>
    <t>Vysvetlivky</t>
  </si>
  <si>
    <t>ZB zemný bal</t>
  </si>
  <si>
    <t>DPH  20 % :</t>
  </si>
  <si>
    <t>Dreviny celkom</t>
  </si>
  <si>
    <t>Kontrolný súčet</t>
  </si>
  <si>
    <t>p. č.</t>
  </si>
  <si>
    <t>m. j.</t>
  </si>
  <si>
    <t>s naložením odpadu na dopr. prostr. a odvozom do 20 km</t>
  </si>
  <si>
    <t>jedn. cena</t>
  </si>
  <si>
    <t>Náklady celkom (€) :</t>
  </si>
  <si>
    <t>Spolu (€) :</t>
  </si>
  <si>
    <t>18 480 - 1121</t>
  </si>
  <si>
    <t>Výrub strom listnatý, priemer nad 0,4m, rovina,</t>
  </si>
  <si>
    <t>Výrub strom ihličnatý, priemer do 0,2 m, rovina,</t>
  </si>
  <si>
    <t>Výrub strom ihličnatý, priemer nad 0,4 m, rovina,</t>
  </si>
  <si>
    <t xml:space="preserve">Zalievanie drevín vodou </t>
  </si>
  <si>
    <t>185 80 - 4312</t>
  </si>
  <si>
    <t>cena spolu (€)</t>
  </si>
  <si>
    <t>cena (€)</t>
  </si>
  <si>
    <t>18 480 - 3112</t>
  </si>
  <si>
    <t>18 480 - 3113</t>
  </si>
  <si>
    <t>18 480 - 6114</t>
  </si>
  <si>
    <t>18 480 - 6152</t>
  </si>
  <si>
    <t>11 210 - 1111</t>
  </si>
  <si>
    <t>11 210 - 1112</t>
  </si>
  <si>
    <t>11 210 - 1113</t>
  </si>
  <si>
    <t>11 210 - 1114</t>
  </si>
  <si>
    <t xml:space="preserve">s naložením odpadu na dopr. prostr. a odvozom do 20 km </t>
  </si>
  <si>
    <t>( 29. augusta, NsP )</t>
  </si>
  <si>
    <t>11 210 - 1221</t>
  </si>
  <si>
    <t>11 210 - 1222</t>
  </si>
  <si>
    <t>11 210 - 1223</t>
  </si>
  <si>
    <t>11 210 - 1224</t>
  </si>
  <si>
    <t>18 310 - 1113</t>
  </si>
  <si>
    <t>18 310 - 1139</t>
  </si>
  <si>
    <t>18 410 - 2112</t>
  </si>
  <si>
    <t>18 580 - 2114</t>
  </si>
  <si>
    <t>18 490 - 1111</t>
  </si>
  <si>
    <t>Ošetrenie dreviny po reze na konári - 30 ks stromov * 7 rezov</t>
  </si>
  <si>
    <t>Špecifikácia dendrologického materiálu - položka č. 22</t>
  </si>
  <si>
    <t>18 585 - 1111</t>
  </si>
  <si>
    <t>Kotviace koly, dĺžka do 2,0 m</t>
  </si>
  <si>
    <t>Kontrolný súčet položky č. 22</t>
  </si>
  <si>
    <t>Pinus nigra Arnold subsp. Nigra</t>
  </si>
  <si>
    <t>Pinus sylvestris L. var. Sylvestris</t>
  </si>
  <si>
    <t>Pinus ponderosa Douglas ex C. Lawson</t>
  </si>
  <si>
    <t>Pinus rigida Mill</t>
  </si>
  <si>
    <t>100 - 120 výška rastlín v cm</t>
  </si>
  <si>
    <t>10 l/ks * 30 ks =300 l = 0,3 m3</t>
  </si>
  <si>
    <t>spolu</t>
  </si>
  <si>
    <t>Lokalita</t>
  </si>
  <si>
    <t>3xkosba</t>
  </si>
  <si>
    <t>Príloha č.1</t>
  </si>
  <si>
    <t>Centrálna mestská zóna</t>
  </si>
  <si>
    <t>Dreviny</t>
  </si>
  <si>
    <t>Kosenie trávnika parkového s naložením, pohrabaním a odvozom odpadu do 20 km</t>
  </si>
  <si>
    <t>431 396 m2   3x kosba/rok</t>
  </si>
  <si>
    <t>Názov položky</t>
  </si>
  <si>
    <t>MJ</t>
  </si>
  <si>
    <t>Množstvo</t>
  </si>
  <si>
    <t>JC</t>
  </si>
  <si>
    <t>Spolu bez DPH</t>
  </si>
  <si>
    <t>1. Morovnianska cesta, Okružná</t>
  </si>
  <si>
    <t>2. Mostná</t>
  </si>
  <si>
    <t>3. Sever: ČSA, Dimitrovova, Údernícka, Lipová, Poštová, 1.mája, Mierové námestie</t>
  </si>
  <si>
    <t>4. Prievidzská, Handpark</t>
  </si>
  <si>
    <t>5. SNP, Partizánska, 29.augusta</t>
  </si>
  <si>
    <t>CENTRÁLNA MESTSKÁ ZÓNA</t>
  </si>
  <si>
    <t>Trávnaté plochy</t>
  </si>
  <si>
    <t>hnojenie</t>
  </si>
  <si>
    <t>vertikulácia</t>
  </si>
  <si>
    <t>mechanické odstraňovanie burín v trávniku</t>
  </si>
  <si>
    <t>Záhony a dreviny námestie</t>
  </si>
  <si>
    <t xml:space="preserve">rez presvetľovací priemer koruny do 3 m </t>
  </si>
  <si>
    <t>rekultivácia záhonov - nahradenie odumretých rastlín</t>
  </si>
  <si>
    <t>hod</t>
  </si>
  <si>
    <t>Kvetináče pamätník</t>
  </si>
  <si>
    <t>Údržba 29. august</t>
  </si>
  <si>
    <t>SPOLU</t>
  </si>
  <si>
    <t>kosenie  (1 kosba = 3570 m2) (apríl-október 2/mesiac)</t>
  </si>
  <si>
    <t>polievanie kvetináčov   12*rok  10m  5l/m2 = 50l (12*0,05)</t>
  </si>
  <si>
    <t>rez okrasných tráv a drevín  300 m2 3* rok (300*3)</t>
  </si>
  <si>
    <t>ručné odburinenie záhonov 1315 m2 4* rok (1315*4)</t>
  </si>
  <si>
    <t>odburinenie kvetináčov ručne  15*rok (15*10)</t>
  </si>
  <si>
    <t>strih.a tvarovanie drevín v záhonoch 493m2   3,5*rok (493*3)</t>
  </si>
  <si>
    <t>Založenie záhonu pre výsadbu rastlín (trvalky, skalničky, tulipány)</t>
  </si>
  <si>
    <t>Výsadba rastlín</t>
  </si>
  <si>
    <t>Odburinenie záhonov 586 m2 8x/rok</t>
  </si>
  <si>
    <t>Odstránenie odkvitnutých častí rastlín 7x/rok</t>
  </si>
  <si>
    <t>Výsadba kán do mestských záhonov - práca</t>
  </si>
  <si>
    <t xml:space="preserve">Vybratie kán zo zeme + ocistenie hľúz + dezinfekcia + zimné uskladnenie </t>
  </si>
  <si>
    <t>Ochrana rastlín pred mrazom prikrytím záhonov, vrátane dodávky čečiny - jesenné obdobie</t>
  </si>
  <si>
    <t>Ochrana rastlín pred mrazom odkrytie kvet. Záhonov - jarné obdobie</t>
  </si>
  <si>
    <t>Rez ruží mnohokvetých 1x/rok - jarné obdobie</t>
  </si>
  <si>
    <t>Dovoz vody pre zálievku rastlín do 6 km</t>
  </si>
  <si>
    <t>12*3 = 36 x za obdobie máj, jún, júl: 630 m2 * 5l/m2, 3150 l * 36 = 113 400 l = 113 m3</t>
  </si>
  <si>
    <t>Odstránenie odkvitnutých častí ruží  2* rok  60 m2</t>
  </si>
  <si>
    <t>Obrábanie pôdy prekopaním do 0,1m 5*rok  (74m2)</t>
  </si>
  <si>
    <t>Náklady na údržbu spolu</t>
  </si>
  <si>
    <t xml:space="preserve">Hnojenie rastlín v záhonoch (práca + hnojivo) </t>
  </si>
  <si>
    <t>rekultivácia záhonu - nahradenie odumretých rastlín</t>
  </si>
  <si>
    <t>výsadba rastlín (práca)</t>
  </si>
  <si>
    <t>hod.</t>
  </si>
  <si>
    <t xml:space="preserve"> - trhanie burín, rez rastlín, presádzanie rastlín, úprava povrchu, prekyprenie pôdy, tvarovanie rastlín, odstránenie odkvit. častí</t>
  </si>
  <si>
    <t>KVETINOVÉ ZÁHONY (vežička, vub, mier.nám., otoč.MC)</t>
  </si>
  <si>
    <t>Rekapitulácia - verejná zeleň rok 2021</t>
  </si>
  <si>
    <t>Zalievanie rastlín vodou do plochy do 20 m2 (36x 3hodiny)</t>
  </si>
  <si>
    <t>hnojenie kvitnúcich a nekv.rastlín, okrasných drevín,postrek rastlín v prípade napad.škodcami (2*rok 2 osoby/1 hod.)</t>
  </si>
  <si>
    <t xml:space="preserve">polievanie trávnika vodou 2* 3570  5l/m2 </t>
  </si>
  <si>
    <t>zber,príprava a rozmiestnenie čečiny v záhonoch</t>
  </si>
  <si>
    <t>odburinenie záhonov mechanicky 895,5 m2  6*rok (895,5*6)</t>
  </si>
  <si>
    <t>čistenie a údržba plôch v okolí záhonov 40h*10 krat za rok</t>
  </si>
  <si>
    <t>polievanie rastlín vodou  12* 895,5m2  5l/m2 = 5,4m3 (10*5,4)</t>
  </si>
  <si>
    <t xml:space="preserve">hnojenie rastlín, okr.drevín,postrek rastlín </t>
  </si>
  <si>
    <t>rekultivácia kvetináčov - nahradenie odumretých rastlín</t>
  </si>
  <si>
    <t>KVETINOVÉ ZÁHONY (Banské múzeum, dve vázy, kruhový objazd I a II)</t>
  </si>
  <si>
    <t>údržba záhonu</t>
  </si>
  <si>
    <t>polievanie rastlín vodou  10* 430,20m2  5l/m2 = 21,51</t>
  </si>
  <si>
    <t>cena dovozu vody (5l/m2  = 21,51m3 *10)</t>
  </si>
  <si>
    <t>Rez a tvarovanie živých plotov, výška do 1,5 m</t>
  </si>
  <si>
    <t>s naložením a odvozom odpadu  - 220 m2  2*rok</t>
  </si>
  <si>
    <t>Rez a tvarovanie živých plotov, výška 1,5 - 3 m</t>
  </si>
  <si>
    <t>s naložením a odvozom odpadu - 600 m2  2*rok</t>
  </si>
  <si>
    <t>Spolu</t>
  </si>
  <si>
    <t>Štadión</t>
  </si>
  <si>
    <t>Zóna I. (Ihrisko 1,2 a zóna C,B)</t>
  </si>
  <si>
    <t>Zóna II. (zóna E,F,G,H,I,J,K,L,M,N,O)</t>
  </si>
  <si>
    <t>Údržba ihrísk (valcovanie, prepichovanie)</t>
  </si>
  <si>
    <t>Hnojenie</t>
  </si>
  <si>
    <t>Dosievanie</t>
  </si>
  <si>
    <t>Postrek Kaput</t>
  </si>
  <si>
    <t>Čiary (2zamestnanci)</t>
  </si>
  <si>
    <t>V Handlovej dňa 04.06.2021</t>
  </si>
  <si>
    <t>Príloha č.1-1</t>
  </si>
  <si>
    <t>Príloha č.1-2</t>
  </si>
  <si>
    <t>Príloha č.1-3</t>
  </si>
  <si>
    <t>Príloha č.1-4</t>
  </si>
  <si>
    <t>Príloha č.1-5</t>
  </si>
  <si>
    <t>Mgr. Vladimír Borák</t>
  </si>
  <si>
    <t>konateľ spoločnosti</t>
  </si>
  <si>
    <t>HATER-HANDLOVÁ spol. s r.o.</t>
  </si>
  <si>
    <t>Mgr. Silvia Grúberová</t>
  </si>
  <si>
    <t>Primátorka mesta</t>
  </si>
  <si>
    <t>HANDLOVÁ</t>
  </si>
  <si>
    <t>Stĺpec1</t>
  </si>
  <si>
    <t>Stĺpec2</t>
  </si>
  <si>
    <t>Stĺpec3</t>
  </si>
  <si>
    <t>Stĺpec4</t>
  </si>
  <si>
    <t>Stĺpec5</t>
  </si>
  <si>
    <t>Stĺpec6</t>
  </si>
  <si>
    <t>Stĺpec7</t>
  </si>
  <si>
    <t>Stĺpec8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</si>
</sst>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0070C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216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0" xfId="0" applyFont="1" applyFill="1" applyBorder="1"/>
    <xf numFmtId="4" fontId="2" fillId="0" borderId="4" xfId="0" applyNumberFormat="1" applyFont="1" applyBorder="1"/>
    <xf numFmtId="4" fontId="2" fillId="0" borderId="0" xfId="0" applyNumberFormat="1" applyFont="1" applyBorder="1"/>
    <xf numFmtId="0" fontId="3" fillId="0" borderId="0" xfId="0" applyFont="1" applyFill="1" applyBorder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ill="1" applyBorder="1" applyAlignment="1">
      <alignment horizontal="left"/>
    </xf>
    <xf numFmtId="4" fontId="0" fillId="0" borderId="0" xfId="0" applyNumberFormat="1" applyAlignment="1">
      <alignment horizontal="right"/>
    </xf>
    <xf numFmtId="0" fontId="0" fillId="0" borderId="0" xfId="0" applyFill="1"/>
    <xf numFmtId="4" fontId="2" fillId="0" borderId="8" xfId="0" applyNumberFormat="1" applyFont="1" applyFill="1" applyBorder="1"/>
    <xf numFmtId="4" fontId="0" fillId="0" borderId="0" xfId="0" applyNumberFormat="1" applyFill="1"/>
    <xf numFmtId="4" fontId="1" fillId="0" borderId="0" xfId="0" applyNumberFormat="1" applyFont="1" applyFill="1"/>
    <xf numFmtId="4" fontId="2" fillId="0" borderId="0" xfId="0" applyNumberFormat="1" applyFont="1" applyFill="1" applyBorder="1"/>
    <xf numFmtId="4" fontId="2" fillId="0" borderId="2" xfId="0" applyNumberFormat="1" applyFont="1" applyFill="1" applyBorder="1"/>
    <xf numFmtId="0" fontId="3" fillId="0" borderId="0" xfId="0" applyFont="1" applyBorder="1"/>
    <xf numFmtId="0" fontId="2" fillId="0" borderId="6" xfId="0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0" borderId="5" xfId="0" applyFont="1" applyFill="1" applyBorder="1"/>
    <xf numFmtId="0" fontId="0" fillId="0" borderId="6" xfId="0" applyBorder="1"/>
    <xf numFmtId="0" fontId="0" fillId="0" borderId="6" xfId="0" applyFill="1" applyBorder="1"/>
    <xf numFmtId="4" fontId="2" fillId="0" borderId="6" xfId="0" applyNumberFormat="1" applyFont="1" applyBorder="1"/>
    <xf numFmtId="0" fontId="0" fillId="0" borderId="2" xfId="0" applyBorder="1" applyAlignment="1">
      <alignment horizontal="center"/>
    </xf>
    <xf numFmtId="4" fontId="2" fillId="0" borderId="3" xfId="0" applyNumberFormat="1" applyFont="1" applyFill="1" applyBorder="1"/>
    <xf numFmtId="4" fontId="2" fillId="0" borderId="1" xfId="0" applyNumberFormat="1" applyFont="1" applyFill="1" applyBorder="1"/>
    <xf numFmtId="0" fontId="0" fillId="0" borderId="0" xfId="0" applyFill="1" applyBorder="1"/>
    <xf numFmtId="0" fontId="3" fillId="0" borderId="5" xfId="0" applyFont="1" applyFill="1" applyBorder="1"/>
    <xf numFmtId="0" fontId="6" fillId="0" borderId="6" xfId="0" applyFont="1" applyBorder="1"/>
    <xf numFmtId="0" fontId="6" fillId="0" borderId="6" xfId="0" applyFont="1" applyFill="1" applyBorder="1"/>
    <xf numFmtId="4" fontId="8" fillId="0" borderId="10" xfId="0" applyNumberFormat="1" applyFont="1" applyFill="1" applyBorder="1"/>
    <xf numFmtId="0" fontId="0" fillId="0" borderId="3" xfId="0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4" fontId="6" fillId="0" borderId="10" xfId="0" applyNumberFormat="1" applyFont="1" applyBorder="1" applyAlignment="1">
      <alignment horizontal="right"/>
    </xf>
    <xf numFmtId="0" fontId="2" fillId="0" borderId="5" xfId="0" applyFont="1" applyBorder="1"/>
    <xf numFmtId="4" fontId="5" fillId="0" borderId="10" xfId="0" applyNumberFormat="1" applyFont="1" applyFill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Fill="1" applyBorder="1"/>
    <xf numFmtId="4" fontId="2" fillId="0" borderId="10" xfId="0" applyNumberFormat="1" applyFont="1" applyFill="1" applyBorder="1"/>
    <xf numFmtId="0" fontId="2" fillId="0" borderId="2" xfId="0" applyFont="1" applyBorder="1" applyAlignment="1">
      <alignment horizontal="right"/>
    </xf>
    <xf numFmtId="4" fontId="2" fillId="0" borderId="4" xfId="0" applyNumberFormat="1" applyFont="1" applyFill="1" applyBorder="1"/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/>
    <xf numFmtId="164" fontId="2" fillId="0" borderId="4" xfId="0" applyNumberFormat="1" applyFont="1" applyFill="1" applyBorder="1"/>
    <xf numFmtId="4" fontId="5" fillId="0" borderId="0" xfId="0" applyNumberFormat="1" applyFont="1" applyFill="1" applyBorder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2" xfId="0" applyFont="1" applyBorder="1"/>
    <xf numFmtId="0" fontId="9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4" fontId="9" fillId="0" borderId="4" xfId="0" applyNumberFormat="1" applyFont="1" applyBorder="1"/>
    <xf numFmtId="4" fontId="9" fillId="0" borderId="4" xfId="0" applyNumberFormat="1" applyFont="1" applyFill="1" applyBorder="1"/>
    <xf numFmtId="4" fontId="9" fillId="0" borderId="9" xfId="0" applyNumberFormat="1" applyFont="1" applyFill="1" applyBorder="1"/>
    <xf numFmtId="0" fontId="9" fillId="0" borderId="4" xfId="0" applyFont="1" applyFill="1" applyBorder="1"/>
    <xf numFmtId="0" fontId="9" fillId="0" borderId="3" xfId="0" applyFont="1" applyBorder="1" applyAlignment="1">
      <alignment horizontal="center"/>
    </xf>
    <xf numFmtId="0" fontId="9" fillId="0" borderId="13" xfId="0" applyFont="1" applyBorder="1" applyAlignment="1">
      <alignment horizontal="right"/>
    </xf>
    <xf numFmtId="0" fontId="9" fillId="0" borderId="3" xfId="0" applyFont="1" applyBorder="1"/>
    <xf numFmtId="0" fontId="9" fillId="0" borderId="1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 applyBorder="1" applyAlignment="1">
      <alignment horizontal="center"/>
    </xf>
    <xf numFmtId="0" fontId="9" fillId="0" borderId="12" xfId="0" applyFont="1" applyBorder="1" applyAlignment="1">
      <alignment horizontal="right"/>
    </xf>
    <xf numFmtId="0" fontId="9" fillId="0" borderId="12" xfId="0" applyFont="1" applyBorder="1" applyAlignment="1">
      <alignment horizontal="center"/>
    </xf>
    <xf numFmtId="0" fontId="9" fillId="0" borderId="2" xfId="0" applyFont="1" applyFill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10" fillId="0" borderId="0" xfId="0" applyFont="1" applyFill="1" applyBorder="1" applyAlignment="1">
      <alignment horizontal="left"/>
    </xf>
    <xf numFmtId="0" fontId="11" fillId="0" borderId="17" xfId="0" applyFont="1" applyBorder="1"/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0" fillId="0" borderId="13" xfId="0" applyNumberFormat="1" applyBorder="1"/>
    <xf numFmtId="0" fontId="10" fillId="3" borderId="18" xfId="0" applyFont="1" applyFill="1" applyBorder="1"/>
    <xf numFmtId="0" fontId="10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0" fillId="0" borderId="26" xfId="0" applyBorder="1" applyAlignment="1">
      <alignment vertical="center"/>
    </xf>
    <xf numFmtId="0" fontId="0" fillId="0" borderId="27" xfId="0" applyBorder="1"/>
    <xf numFmtId="4" fontId="0" fillId="0" borderId="28" xfId="0" applyNumberFormat="1" applyBorder="1" applyAlignment="1">
      <alignment vertical="center"/>
    </xf>
    <xf numFmtId="3" fontId="0" fillId="0" borderId="21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3" fontId="10" fillId="0" borderId="0" xfId="0" applyNumberFormat="1" applyFont="1"/>
    <xf numFmtId="0" fontId="11" fillId="4" borderId="17" xfId="0" applyFont="1" applyFill="1" applyBorder="1"/>
    <xf numFmtId="0" fontId="10" fillId="2" borderId="17" xfId="0" applyFont="1" applyFill="1" applyBorder="1"/>
    <xf numFmtId="0" fontId="0" fillId="0" borderId="30" xfId="0" applyBorder="1"/>
    <xf numFmtId="0" fontId="0" fillId="0" borderId="3" xfId="0" applyBorder="1"/>
    <xf numFmtId="0" fontId="0" fillId="0" borderId="32" xfId="0" applyBorder="1"/>
    <xf numFmtId="0" fontId="0" fillId="0" borderId="2" xfId="0" applyBorder="1"/>
    <xf numFmtId="0" fontId="0" fillId="0" borderId="35" xfId="0" applyBorder="1"/>
    <xf numFmtId="0" fontId="0" fillId="2" borderId="6" xfId="0" applyFill="1" applyBorder="1"/>
    <xf numFmtId="0" fontId="10" fillId="3" borderId="5" xfId="0" applyFont="1" applyFill="1" applyBorder="1"/>
    <xf numFmtId="4" fontId="0" fillId="0" borderId="31" xfId="0" applyNumberFormat="1" applyBorder="1"/>
    <xf numFmtId="0" fontId="0" fillId="0" borderId="36" xfId="0" applyBorder="1"/>
    <xf numFmtId="4" fontId="0" fillId="0" borderId="37" xfId="0" applyNumberFormat="1" applyBorder="1"/>
    <xf numFmtId="4" fontId="0" fillId="0" borderId="33" xfId="0" applyNumberFormat="1" applyBorder="1"/>
    <xf numFmtId="4" fontId="10" fillId="2" borderId="10" xfId="0" applyNumberFormat="1" applyFont="1" applyFill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/>
    <xf numFmtId="0" fontId="0" fillId="0" borderId="38" xfId="0" applyBorder="1"/>
    <xf numFmtId="0" fontId="0" fillId="0" borderId="1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30" xfId="0" applyFill="1" applyBorder="1"/>
    <xf numFmtId="0" fontId="0" fillId="0" borderId="3" xfId="0" applyFill="1" applyBorder="1"/>
    <xf numFmtId="4" fontId="0" fillId="0" borderId="31" xfId="0" applyNumberFormat="1" applyFill="1" applyBorder="1"/>
    <xf numFmtId="0" fontId="0" fillId="0" borderId="32" xfId="0" applyFill="1" applyBorder="1"/>
    <xf numFmtId="0" fontId="10" fillId="5" borderId="18" xfId="0" applyFont="1" applyFill="1" applyBorder="1"/>
    <xf numFmtId="0" fontId="10" fillId="5" borderId="19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0" fillId="0" borderId="39" xfId="0" applyBorder="1" applyAlignment="1">
      <alignment vertical="center" wrapText="1"/>
    </xf>
    <xf numFmtId="0" fontId="0" fillId="0" borderId="39" xfId="0" applyBorder="1"/>
    <xf numFmtId="0" fontId="0" fillId="0" borderId="3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0" fillId="5" borderId="40" xfId="0" applyFont="1" applyFill="1" applyBorder="1" applyAlignment="1">
      <alignment horizontal="center"/>
    </xf>
    <xf numFmtId="3" fontId="0" fillId="0" borderId="12" xfId="0" applyNumberFormat="1" applyBorder="1" applyAlignment="1">
      <alignment vertical="center"/>
    </xf>
    <xf numFmtId="0" fontId="0" fillId="0" borderId="12" xfId="0" applyBorder="1"/>
    <xf numFmtId="4" fontId="0" fillId="0" borderId="41" xfId="0" applyNumberFormat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2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3" fontId="0" fillId="0" borderId="26" xfId="0" applyNumberFormat="1" applyBorder="1" applyAlignment="1">
      <alignment vertical="center"/>
    </xf>
    <xf numFmtId="0" fontId="0" fillId="0" borderId="34" xfId="0" applyBorder="1"/>
    <xf numFmtId="4" fontId="0" fillId="0" borderId="29" xfId="0" applyNumberFormat="1" applyBorder="1" applyAlignment="1">
      <alignment vertical="center"/>
    </xf>
    <xf numFmtId="0" fontId="4" fillId="0" borderId="0" xfId="0" applyFont="1" applyAlignment="1">
      <alignment horizontal="center"/>
    </xf>
    <xf numFmtId="4" fontId="11" fillId="0" borderId="0" xfId="0" applyNumberFormat="1" applyFont="1"/>
    <xf numFmtId="0" fontId="10" fillId="3" borderId="5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0" borderId="0" xfId="0" applyFont="1" applyFill="1" applyBorder="1"/>
    <xf numFmtId="4" fontId="13" fillId="0" borderId="0" xfId="0" applyNumberFormat="1" applyFont="1" applyFill="1" applyBorder="1"/>
    <xf numFmtId="14" fontId="0" fillId="0" borderId="0" xfId="0" applyNumberFormat="1"/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4" fontId="9" fillId="0" borderId="15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4" fontId="0" fillId="0" borderId="13" xfId="0" applyNumberFormat="1" applyBorder="1"/>
    <xf numFmtId="0" fontId="1" fillId="0" borderId="43" xfId="0" applyFont="1" applyBorder="1" applyAlignment="1">
      <alignment horizontal="center"/>
    </xf>
    <xf numFmtId="0" fontId="1" fillId="0" borderId="16" xfId="0" applyFont="1" applyBorder="1"/>
    <xf numFmtId="0" fontId="1" fillId="0" borderId="14" xfId="0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/>
    </xf>
    <xf numFmtId="4" fontId="0" fillId="0" borderId="0" xfId="0" applyNumberFormat="1" applyBorder="1"/>
    <xf numFmtId="0" fontId="0" fillId="0" borderId="28" xfId="0" applyBorder="1" applyAlignment="1">
      <alignment vertical="center" wrapText="1"/>
    </xf>
    <xf numFmtId="4" fontId="13" fillId="0" borderId="26" xfId="0" applyNumberFormat="1" applyFont="1" applyBorder="1" applyAlignment="1">
      <alignment vertical="center"/>
    </xf>
    <xf numFmtId="0" fontId="10" fillId="3" borderId="0" xfId="0" applyFont="1" applyFill="1" applyBorder="1"/>
    <xf numFmtId="0" fontId="10" fillId="3" borderId="38" xfId="0" applyFont="1" applyFill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3" borderId="40" xfId="0" applyFill="1" applyBorder="1"/>
    <xf numFmtId="4" fontId="13" fillId="3" borderId="20" xfId="0" applyNumberFormat="1" applyFont="1" applyFill="1" applyBorder="1"/>
    <xf numFmtId="0" fontId="0" fillId="5" borderId="49" xfId="0" applyFill="1" applyBorder="1"/>
    <xf numFmtId="0" fontId="0" fillId="5" borderId="0" xfId="0" applyFill="1" applyBorder="1"/>
    <xf numFmtId="4" fontId="0" fillId="5" borderId="44" xfId="0" applyNumberFormat="1" applyFill="1" applyBorder="1"/>
  </cellXfs>
  <cellStyles count="2">
    <cellStyle name="Normálna" xfId="0" builtinId="0"/>
    <cellStyle name="Normálna 2" xfId="1" xr:uid="{2DC63B4D-89CF-4660-BDAD-5A4168F9FB29}"/>
  </cellStyles>
  <dxfs count="18">
    <dxf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numFmt numFmtId="3" formatCode="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332306-FBE4-471E-B201-2AE25E583FB6}" name="Tabuľka1" displayName="Tabuľka1" ref="A5:C10" totalsRowShown="0" headerRowBorderDxfId="16" tableBorderDxfId="17">
  <autoFilter ref="A5:C10" xr:uid="{AE6C32A8-1329-4D0E-A1ED-F6FE5AC16C8B}"/>
  <tableColumns count="3">
    <tableColumn id="1" xr3:uid="{2009C28E-A20A-492E-BD15-9ECA44F1DB61}" name="p. č." dataDxfId="15"/>
    <tableColumn id="2" xr3:uid="{38F0BE68-F3EE-4026-9C6A-7A45538F274D}" name="názov položky" dataDxfId="14"/>
    <tableColumn id="3" xr3:uid="{1EBE1BD6-F4FC-410C-B794-269C74D6DE78}" name="cena (€)" dataDxfId="13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C240F6-306E-4F1F-9A7D-DA8D4CFE043D}" name="Tabuľka2" displayName="Tabuľka2" ref="B4:F6" totalsRowShown="0" headerRowDxfId="11" tableBorderDxfId="12">
  <autoFilter ref="B4:F6" xr:uid="{79269B5A-3CEC-4216-8CFF-D3D1186EC82B}"/>
  <tableColumns count="5">
    <tableColumn id="1" xr3:uid="{4B04AA00-1660-4167-9450-991D7D681E8F}" name="Názov položky"/>
    <tableColumn id="2" xr3:uid="{B0616CDA-09A7-4FFB-90CD-076359B678DD}" name="MJ"/>
    <tableColumn id="3" xr3:uid="{074C26DB-955D-429C-9562-F8B1B49E18DB}" name="Množstvo"/>
    <tableColumn id="4" xr3:uid="{43F6CE77-1A68-4932-A652-C3875D628A28}" name="JC"/>
    <tableColumn id="5" xr3:uid="{82BF8D5A-2257-45B8-9157-7C5F4181FD2E}" name="Spolu bez DPH"/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0B4C452-CB39-4AEE-9CD5-2876CB644A4F}" name="Tabuľka4" displayName="Tabuľka4" ref="B9:F18" totalsRowShown="0">
  <autoFilter ref="B9:F18" xr:uid="{7154F5F7-49F9-425F-A62C-A31B0C3B2B0E}"/>
  <tableColumns count="5">
    <tableColumn id="1" xr3:uid="{4C0DC802-4A1F-4203-B461-AA2218910EE3}" name="Stĺpec1" dataDxfId="10"/>
    <tableColumn id="2" xr3:uid="{CA8D2C55-FD38-4620-A793-513F1F57F3DE}" name="Stĺpec2"/>
    <tableColumn id="3" xr3:uid="{EF9547B6-3B9B-4933-AB67-74C575699D55}" name="Stĺpec3"/>
    <tableColumn id="4" xr3:uid="{13198CCF-CE6D-48D6-A1B6-B1E7EFB7FAB9}" name="Stĺpec4"/>
    <tableColumn id="5" xr3:uid="{9C2E6566-11DF-4DF3-8C4C-93855FACBA74}" name="Stĺpec5" dataDxfId="9"/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28D9A66-F6BE-4835-8202-EB7A201BB2AE}" name="Tabuľka5" displayName="Tabuľka5" ref="B2:F32" totalsRowShown="0" tableBorderDxfId="8">
  <autoFilter ref="B2:F32" xr:uid="{B0BC04A1-9A9C-4FFF-BECA-B6A4D1068740}"/>
  <tableColumns count="5">
    <tableColumn id="1" xr3:uid="{E415E58D-DA68-463F-9876-2D831E3AC7D9}" name="Stĺpec1"/>
    <tableColumn id="2" xr3:uid="{4E8AF261-AB82-4B47-8A8E-F1AD9B1CB1A7}" name="Stĺpec2"/>
    <tableColumn id="3" xr3:uid="{ACCC9372-563B-4BEC-AD7E-37DEBC806F41}" name="Stĺpec3"/>
    <tableColumn id="4" xr3:uid="{109FB91E-70B3-444B-B086-86FD3E86F3B3}" name="Stĺpec4"/>
    <tableColumn id="5" xr3:uid="{47FC1F70-149D-443A-B4FB-AC5274EA74BD}" name="Stĺpec5"/>
  </tableColumns>
  <tableStyleInfo name="TableStyleLight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8997435-4BFA-4511-BF9E-860F0DD11128}" name="Tabuľka7" displayName="Tabuľka7" ref="C2:G36" totalsRowShown="0">
  <autoFilter ref="C2:G36" xr:uid="{51E7B66C-636E-407A-B402-4EC898ED73D0}"/>
  <tableColumns count="5">
    <tableColumn id="1" xr3:uid="{B5319DD2-AD9D-4D58-9264-E951EAA88278}" name="Stĺpec1"/>
    <tableColumn id="2" xr3:uid="{4D7CEFB3-A030-4E4F-9831-4EBD72CC6DBC}" name="Stĺpec2"/>
    <tableColumn id="3" xr3:uid="{0A262947-B622-4349-8603-34BDD456318B}" name="Stĺpec3"/>
    <tableColumn id="4" xr3:uid="{FCF41F67-F066-4941-92BB-C4A5215450FB}" name="Stĺpec4"/>
    <tableColumn id="5" xr3:uid="{E51FE855-14EC-482D-8E07-0512B25B4D75}" name="Stĺpec5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FE11C5F-7C8B-4061-B9A6-4EF5DD8C8D63}" name="Tabuľka9" displayName="Tabuľka9" ref="A1:H84" totalsRowShown="0">
  <autoFilter ref="A1:H84" xr:uid="{994A0374-10A6-4B1C-9564-D4B9D84591EE}"/>
  <tableColumns count="8">
    <tableColumn id="1" xr3:uid="{E0D967EF-F073-43D8-9587-F5B3D5E1FADA}" name="Stĺpec1"/>
    <tableColumn id="2" xr3:uid="{1E07B1DD-B8CB-4BF2-AAA6-2AF099EF4754}" name="Stĺpec2"/>
    <tableColumn id="3" xr3:uid="{4FB0AA82-2846-4DE7-8436-50A72F2BC6DF}" name="Stĺpec3"/>
    <tableColumn id="4" xr3:uid="{BBBEE5B7-6028-4436-852A-DB28AEBCD6E0}" name="Stĺpec4"/>
    <tableColumn id="5" xr3:uid="{AF8F4D31-5631-4A3B-B782-FF814CD16503}" name="Stĺpec5"/>
    <tableColumn id="6" xr3:uid="{A2056476-A017-48DD-A6DA-7EF52FCE1AD1}" name="Stĺpec6" dataDxfId="7"/>
    <tableColumn id="7" xr3:uid="{65B15199-EB00-4F63-9B84-0FF327B6DB35}" name="Stĺpec7" dataDxfId="6"/>
    <tableColumn id="8" xr3:uid="{B119CE0E-F8EF-4AFD-8270-9697237C9EA5}" name="Stĺpec8"/>
  </tableColumns>
  <tableStyleInfo name="TableStyleLight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71BEAD0-438F-48DA-B5ED-425A4937FDEF}" name="Tabuľka10" displayName="Tabuľka10" ref="A1:E12" totalsRowShown="0" tableBorderDxfId="5">
  <autoFilter ref="A1:E12" xr:uid="{F806D80F-1C7B-45CC-ABFB-077D5C395E1C}"/>
  <tableColumns count="5">
    <tableColumn id="1" xr3:uid="{8A94361C-DAEA-4A26-B42F-D2BA212ED579}" name="Stĺpec1" dataDxfId="4"/>
    <tableColumn id="2" xr3:uid="{D98B4CFF-E43D-4C46-9248-4B59F54D0F58}" name="Stĺpec2" dataDxfId="3"/>
    <tableColumn id="3" xr3:uid="{3287DAE8-8DE3-47DA-878E-7E41A670882D}" name="Stĺpec3" dataDxfId="2"/>
    <tableColumn id="4" xr3:uid="{DABB134E-06D0-4C36-B584-3CDCA1313F05}" name="Stĺpec4" dataDxfId="1"/>
    <tableColumn id="5" xr3:uid="{1AD281DB-38AE-493B-A97E-53AAE3099FD3}" name="Stĺpec5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8593C-8FCE-46FC-8356-D7C0D8A2CF8A}">
  <sheetPr>
    <tabColor rgb="FF00B0F0"/>
    <pageSetUpPr fitToPage="1"/>
  </sheetPr>
  <dimension ref="A1:D25"/>
  <sheetViews>
    <sheetView tabSelected="1" zoomScale="85" zoomScaleNormal="85" workbookViewId="0">
      <selection activeCell="I10" sqref="I10"/>
    </sheetView>
  </sheetViews>
  <sheetFormatPr defaultRowHeight="15" x14ac:dyDescent="0.25"/>
  <cols>
    <col min="1" max="1" width="6.5703125" customWidth="1"/>
    <col min="2" max="2" width="46.28515625" customWidth="1"/>
    <col min="3" max="3" width="12.7109375" customWidth="1"/>
    <col min="4" max="4" width="11.85546875" customWidth="1"/>
  </cols>
  <sheetData>
    <row r="1" spans="1:4" ht="18.75" x14ac:dyDescent="0.3">
      <c r="A1" s="193" t="s">
        <v>161</v>
      </c>
      <c r="B1" s="193"/>
      <c r="C1" s="193"/>
      <c r="D1" s="94" t="s">
        <v>108</v>
      </c>
    </row>
    <row r="2" spans="1:4" ht="18.75" x14ac:dyDescent="0.3">
      <c r="A2" s="158"/>
      <c r="B2" s="158"/>
      <c r="C2" s="158"/>
      <c r="D2" s="94"/>
    </row>
    <row r="3" spans="1:4" ht="18.75" x14ac:dyDescent="0.3">
      <c r="A3" s="158"/>
      <c r="B3" s="158"/>
      <c r="C3" s="158"/>
      <c r="D3" s="94"/>
    </row>
    <row r="5" spans="1:4" ht="15.75" thickBot="1" x14ac:dyDescent="0.3">
      <c r="A5" s="196" t="s">
        <v>61</v>
      </c>
      <c r="B5" s="197" t="s">
        <v>2</v>
      </c>
      <c r="C5" s="198" t="s">
        <v>74</v>
      </c>
    </row>
    <row r="6" spans="1:4" x14ac:dyDescent="0.25">
      <c r="A6" s="194" t="s">
        <v>4</v>
      </c>
      <c r="B6" s="16" t="s">
        <v>0</v>
      </c>
      <c r="C6" s="195">
        <f>'Trávniky 2021'!F5</f>
        <v>94475.723999999987</v>
      </c>
    </row>
    <row r="7" spans="1:4" x14ac:dyDescent="0.25">
      <c r="A7" s="194" t="s">
        <v>6</v>
      </c>
      <c r="B7" s="16" t="s">
        <v>109</v>
      </c>
      <c r="C7" s="195">
        <f>'CMZ 2021'!F32</f>
        <v>19298.735999999997</v>
      </c>
    </row>
    <row r="8" spans="1:4" x14ac:dyDescent="0.25">
      <c r="A8" s="129" t="s">
        <v>7</v>
      </c>
      <c r="B8" s="17" t="s">
        <v>30</v>
      </c>
      <c r="C8" s="195">
        <f>'Kvetinové záhony 2021'!G36</f>
        <v>13025.448100000001</v>
      </c>
    </row>
    <row r="9" spans="1:4" x14ac:dyDescent="0.25">
      <c r="A9" s="194" t="s">
        <v>8</v>
      </c>
      <c r="B9" s="16" t="s">
        <v>110</v>
      </c>
      <c r="C9" s="195">
        <f>'dreviny 2021'!G84</f>
        <v>18064.251999999997</v>
      </c>
    </row>
    <row r="10" spans="1:4" x14ac:dyDescent="0.25">
      <c r="A10" s="199" t="s">
        <v>9</v>
      </c>
      <c r="B10" s="200" t="s">
        <v>180</v>
      </c>
      <c r="C10" s="201">
        <v>38891.269999999997</v>
      </c>
    </row>
    <row r="11" spans="1:4" x14ac:dyDescent="0.25">
      <c r="D11" s="2"/>
    </row>
    <row r="12" spans="1:4" x14ac:dyDescent="0.25">
      <c r="B12" s="18" t="s">
        <v>66</v>
      </c>
      <c r="C12" s="19">
        <f>SUM(C6:C10)</f>
        <v>183755.4301</v>
      </c>
    </row>
    <row r="13" spans="1:4" ht="15.75" thickBot="1" x14ac:dyDescent="0.3">
      <c r="B13" s="18" t="s">
        <v>58</v>
      </c>
      <c r="C13" s="19">
        <f>C12*0.2</f>
        <v>36751.086020000002</v>
      </c>
    </row>
    <row r="14" spans="1:4" ht="15.75" thickBot="1" x14ac:dyDescent="0.3">
      <c r="B14" s="53" t="s">
        <v>65</v>
      </c>
      <c r="C14" s="54">
        <f>C12+C13</f>
        <v>220506.51611999999</v>
      </c>
    </row>
    <row r="15" spans="1:4" x14ac:dyDescent="0.25">
      <c r="C15" s="19"/>
    </row>
    <row r="16" spans="1:4" x14ac:dyDescent="0.25">
      <c r="B16" s="18"/>
      <c r="C16" s="19"/>
    </row>
    <row r="17" spans="2:3" x14ac:dyDescent="0.25">
      <c r="B17" s="95" t="s">
        <v>188</v>
      </c>
      <c r="C17" s="19"/>
    </row>
    <row r="18" spans="2:3" x14ac:dyDescent="0.25">
      <c r="B18" s="95"/>
      <c r="C18" s="19"/>
    </row>
    <row r="19" spans="2:3" x14ac:dyDescent="0.25">
      <c r="B19" s="95"/>
      <c r="C19" s="19"/>
    </row>
    <row r="20" spans="2:3" x14ac:dyDescent="0.25">
      <c r="B20" s="95"/>
      <c r="C20" s="19"/>
    </row>
    <row r="21" spans="2:3" x14ac:dyDescent="0.25">
      <c r="B21" s="18"/>
      <c r="C21" s="19"/>
    </row>
    <row r="22" spans="2:3" x14ac:dyDescent="0.25">
      <c r="C22" s="19"/>
    </row>
    <row r="23" spans="2:3" x14ac:dyDescent="0.25">
      <c r="B23" s="94" t="s">
        <v>194</v>
      </c>
      <c r="C23" s="94" t="s">
        <v>197</v>
      </c>
    </row>
    <row r="24" spans="2:3" x14ac:dyDescent="0.25">
      <c r="B24" s="94" t="s">
        <v>195</v>
      </c>
      <c r="C24" s="94" t="s">
        <v>198</v>
      </c>
    </row>
    <row r="25" spans="2:3" x14ac:dyDescent="0.25">
      <c r="B25" s="94" t="s">
        <v>196</v>
      </c>
      <c r="C25" s="94" t="s">
        <v>199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F42"/>
  <sheetViews>
    <sheetView workbookViewId="0">
      <selection activeCell="H13" sqref="H13"/>
    </sheetView>
  </sheetViews>
  <sheetFormatPr defaultRowHeight="15" x14ac:dyDescent="0.25"/>
  <cols>
    <col min="2" max="2" width="61.7109375" customWidth="1"/>
    <col min="3" max="3" width="9.5703125" customWidth="1"/>
    <col min="4" max="4" width="12.5703125" customWidth="1"/>
    <col min="5" max="5" width="12.42578125" customWidth="1"/>
    <col min="6" max="6" width="15.85546875" customWidth="1"/>
    <col min="10" max="10" width="13.5703125" customWidth="1"/>
  </cols>
  <sheetData>
    <row r="1" spans="2:6" x14ac:dyDescent="0.25">
      <c r="E1" s="94" t="s">
        <v>189</v>
      </c>
    </row>
    <row r="2" spans="2:6" ht="15.75" thickBot="1" x14ac:dyDescent="0.3"/>
    <row r="3" spans="2:6" ht="19.5" thickBot="1" x14ac:dyDescent="0.35">
      <c r="B3" s="96" t="s">
        <v>10</v>
      </c>
    </row>
    <row r="4" spans="2:6" ht="15.75" thickBot="1" x14ac:dyDescent="0.3">
      <c r="B4" s="204" t="s">
        <v>113</v>
      </c>
      <c r="C4" s="205" t="s">
        <v>114</v>
      </c>
      <c r="D4" s="206" t="s">
        <v>115</v>
      </c>
      <c r="E4" s="206" t="s">
        <v>116</v>
      </c>
      <c r="F4" s="207" t="s">
        <v>117</v>
      </c>
    </row>
    <row r="5" spans="2:6" ht="30" x14ac:dyDescent="0.25">
      <c r="B5" s="202" t="s">
        <v>111</v>
      </c>
      <c r="C5" s="107" t="s">
        <v>5</v>
      </c>
      <c r="D5" s="110">
        <v>1294188</v>
      </c>
      <c r="E5" s="111">
        <v>7.2999999999999995E-2</v>
      </c>
      <c r="F5" s="203">
        <f>D5*E5</f>
        <v>94475.723999999987</v>
      </c>
    </row>
    <row r="6" spans="2:6" x14ac:dyDescent="0.25">
      <c r="B6" s="208" t="s">
        <v>112</v>
      </c>
      <c r="C6" s="209"/>
      <c r="D6" s="210"/>
      <c r="E6" s="210"/>
      <c r="F6" s="209"/>
    </row>
    <row r="9" spans="2:6" x14ac:dyDescent="0.25">
      <c r="B9" t="s">
        <v>200</v>
      </c>
      <c r="C9" t="s">
        <v>201</v>
      </c>
      <c r="D9" t="s">
        <v>202</v>
      </c>
      <c r="E9" t="s">
        <v>203</v>
      </c>
      <c r="F9" t="s">
        <v>204</v>
      </c>
    </row>
    <row r="11" spans="2:6" x14ac:dyDescent="0.25">
      <c r="B11" s="94" t="s">
        <v>106</v>
      </c>
      <c r="F11" s="100" t="s">
        <v>5</v>
      </c>
    </row>
    <row r="12" spans="2:6" x14ac:dyDescent="0.25">
      <c r="B12" s="101" t="s">
        <v>118</v>
      </c>
      <c r="F12" s="93">
        <v>152193</v>
      </c>
    </row>
    <row r="13" spans="2:6" x14ac:dyDescent="0.25">
      <c r="B13" s="93" t="s">
        <v>119</v>
      </c>
      <c r="F13" s="93">
        <v>18405</v>
      </c>
    </row>
    <row r="14" spans="2:6" x14ac:dyDescent="0.25">
      <c r="B14" s="93" t="s">
        <v>120</v>
      </c>
      <c r="F14" s="93">
        <v>104483</v>
      </c>
    </row>
    <row r="15" spans="2:6" x14ac:dyDescent="0.25">
      <c r="B15" s="93" t="s">
        <v>121</v>
      </c>
      <c r="F15" s="93">
        <v>52876</v>
      </c>
    </row>
    <row r="16" spans="2:6" x14ac:dyDescent="0.25">
      <c r="B16" s="93" t="s">
        <v>122</v>
      </c>
      <c r="F16" s="102">
        <v>103439</v>
      </c>
    </row>
    <row r="17" spans="2:6" x14ac:dyDescent="0.25">
      <c r="E17" s="94" t="s">
        <v>105</v>
      </c>
      <c r="F17" s="112">
        <f>SUM(F12:F16)</f>
        <v>431396</v>
      </c>
    </row>
    <row r="18" spans="2:6" x14ac:dyDescent="0.25">
      <c r="E18" s="94" t="s">
        <v>107</v>
      </c>
      <c r="F18" s="112">
        <f>F17*3</f>
        <v>1294188</v>
      </c>
    </row>
    <row r="20" spans="2:6" x14ac:dyDescent="0.25">
      <c r="B20" s="95" t="s">
        <v>188</v>
      </c>
    </row>
    <row r="25" spans="2:6" x14ac:dyDescent="0.25">
      <c r="B25" s="94"/>
    </row>
    <row r="31" spans="2:6" x14ac:dyDescent="0.25">
      <c r="D31" s="165"/>
    </row>
    <row r="32" spans="2:6" x14ac:dyDescent="0.25">
      <c r="D32" s="165"/>
    </row>
    <row r="33" spans="4:6" x14ac:dyDescent="0.25">
      <c r="F33" s="94"/>
    </row>
    <row r="35" spans="4:6" x14ac:dyDescent="0.25">
      <c r="F35" s="94"/>
    </row>
    <row r="40" spans="4:6" x14ac:dyDescent="0.25">
      <c r="D40" s="165"/>
    </row>
    <row r="41" spans="4:6" x14ac:dyDescent="0.25">
      <c r="D41" s="165"/>
    </row>
    <row r="42" spans="4:6" x14ac:dyDescent="0.25">
      <c r="F42" s="94"/>
    </row>
  </sheetData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DBAFB-C247-44FD-9866-6EC71F47E1D2}">
  <sheetPr>
    <tabColor theme="3" tint="0.39997558519241921"/>
    <pageSetUpPr fitToPage="1"/>
  </sheetPr>
  <dimension ref="B1:G35"/>
  <sheetViews>
    <sheetView workbookViewId="0">
      <selection activeCell="I35" sqref="I35"/>
    </sheetView>
  </sheetViews>
  <sheetFormatPr defaultRowHeight="15" x14ac:dyDescent="0.25"/>
  <cols>
    <col min="1" max="1" width="3.42578125" customWidth="1"/>
    <col min="2" max="2" width="53" customWidth="1"/>
    <col min="3" max="3" width="9.5703125" customWidth="1"/>
    <col min="4" max="4" width="11.28515625" customWidth="1"/>
    <col min="5" max="5" width="9.5703125" customWidth="1"/>
    <col min="6" max="6" width="15.7109375" customWidth="1"/>
  </cols>
  <sheetData>
    <row r="1" spans="2:7" x14ac:dyDescent="0.25">
      <c r="F1" s="94" t="s">
        <v>190</v>
      </c>
    </row>
    <row r="2" spans="2:7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2:7" ht="15.75" thickBot="1" x14ac:dyDescent="0.3"/>
    <row r="4" spans="2:7" ht="19.5" thickBot="1" x14ac:dyDescent="0.35">
      <c r="B4" s="113" t="s">
        <v>123</v>
      </c>
    </row>
    <row r="5" spans="2:7" ht="15.75" thickBot="1" x14ac:dyDescent="0.3">
      <c r="B5" s="103" t="s">
        <v>113</v>
      </c>
      <c r="C5" s="106" t="s">
        <v>114</v>
      </c>
      <c r="D5" s="104" t="s">
        <v>115</v>
      </c>
      <c r="E5" s="104" t="s">
        <v>116</v>
      </c>
      <c r="F5" s="105" t="s">
        <v>117</v>
      </c>
    </row>
    <row r="6" spans="2:7" ht="15.75" thickBot="1" x14ac:dyDescent="0.3">
      <c r="B6" s="166" t="s">
        <v>124</v>
      </c>
      <c r="C6" s="167"/>
      <c r="D6" s="167"/>
      <c r="E6" s="167"/>
      <c r="F6" s="168"/>
    </row>
    <row r="7" spans="2:7" x14ac:dyDescent="0.25">
      <c r="B7" s="115" t="s">
        <v>135</v>
      </c>
      <c r="C7" s="116" t="s">
        <v>5</v>
      </c>
      <c r="D7" s="116">
        <v>49980</v>
      </c>
      <c r="E7" s="116">
        <v>7.2999999999999995E-2</v>
      </c>
      <c r="F7" s="122">
        <f>D7*E7</f>
        <v>3648.54</v>
      </c>
    </row>
    <row r="8" spans="2:7" x14ac:dyDescent="0.25">
      <c r="B8" s="117" t="s">
        <v>125</v>
      </c>
      <c r="C8" s="118" t="s">
        <v>5</v>
      </c>
      <c r="D8" s="118">
        <v>3570</v>
      </c>
      <c r="E8" s="118">
        <v>2.9000000000000001E-2</v>
      </c>
      <c r="F8" s="122">
        <f t="shared" ref="F8:F11" si="0">D8*E8</f>
        <v>103.53</v>
      </c>
    </row>
    <row r="9" spans="2:7" x14ac:dyDescent="0.25">
      <c r="B9" s="117" t="s">
        <v>126</v>
      </c>
      <c r="C9" s="118" t="s">
        <v>5</v>
      </c>
      <c r="D9" s="118">
        <v>3570</v>
      </c>
      <c r="E9" s="118">
        <v>0.15</v>
      </c>
      <c r="F9" s="122">
        <f t="shared" si="0"/>
        <v>535.5</v>
      </c>
    </row>
    <row r="10" spans="2:7" x14ac:dyDescent="0.25">
      <c r="B10" s="117" t="s">
        <v>164</v>
      </c>
      <c r="C10" s="136" t="s">
        <v>13</v>
      </c>
      <c r="D10" s="118">
        <v>35.700000000000003</v>
      </c>
      <c r="E10" s="118">
        <v>20.37</v>
      </c>
      <c r="F10" s="122">
        <f t="shared" si="0"/>
        <v>727.20900000000006</v>
      </c>
    </row>
    <row r="11" spans="2:7" x14ac:dyDescent="0.25">
      <c r="B11" s="117" t="s">
        <v>127</v>
      </c>
      <c r="C11" s="118" t="s">
        <v>5</v>
      </c>
      <c r="D11" s="118">
        <v>3570</v>
      </c>
      <c r="E11" s="118">
        <v>0.41</v>
      </c>
      <c r="F11" s="122">
        <f t="shared" si="0"/>
        <v>1463.6999999999998</v>
      </c>
    </row>
    <row r="12" spans="2:7" ht="15.75" thickBot="1" x14ac:dyDescent="0.3">
      <c r="B12" s="172"/>
      <c r="C12" s="173"/>
      <c r="D12" s="173"/>
      <c r="E12" s="173"/>
      <c r="F12" s="174"/>
      <c r="G12" s="20"/>
    </row>
    <row r="13" spans="2:7" ht="15.75" thickBot="1" x14ac:dyDescent="0.3">
      <c r="B13" s="166" t="s">
        <v>128</v>
      </c>
      <c r="C13" s="167"/>
      <c r="D13" s="167"/>
      <c r="E13" s="167"/>
      <c r="F13" s="168"/>
      <c r="G13" s="20"/>
    </row>
    <row r="14" spans="2:7" x14ac:dyDescent="0.25">
      <c r="B14" s="115" t="s">
        <v>129</v>
      </c>
      <c r="C14" s="116" t="s">
        <v>11</v>
      </c>
      <c r="D14" s="116">
        <v>20</v>
      </c>
      <c r="E14" s="116">
        <v>6.79</v>
      </c>
      <c r="F14" s="122">
        <f t="shared" ref="F14:F21" si="1">D14*E14</f>
        <v>135.80000000000001</v>
      </c>
      <c r="G14" s="20"/>
    </row>
    <row r="15" spans="2:7" x14ac:dyDescent="0.25">
      <c r="B15" s="117" t="s">
        <v>166</v>
      </c>
      <c r="C15" s="118" t="s">
        <v>5</v>
      </c>
      <c r="D15" s="118">
        <v>5373</v>
      </c>
      <c r="E15" s="118">
        <v>0.41</v>
      </c>
      <c r="F15" s="122">
        <f t="shared" si="1"/>
        <v>2202.9299999999998</v>
      </c>
      <c r="G15" s="20"/>
    </row>
    <row r="16" spans="2:7" x14ac:dyDescent="0.25">
      <c r="B16" s="117" t="s">
        <v>137</v>
      </c>
      <c r="C16" s="118" t="s">
        <v>5</v>
      </c>
      <c r="D16" s="118">
        <v>900</v>
      </c>
      <c r="E16" s="118">
        <v>1.92</v>
      </c>
      <c r="F16" s="122">
        <f t="shared" si="1"/>
        <v>1728</v>
      </c>
      <c r="G16" s="20"/>
    </row>
    <row r="17" spans="2:7" x14ac:dyDescent="0.25">
      <c r="B17" s="117" t="s">
        <v>130</v>
      </c>
      <c r="C17" s="118" t="s">
        <v>11</v>
      </c>
      <c r="D17" s="118">
        <v>49</v>
      </c>
      <c r="E17" s="118">
        <v>7.13</v>
      </c>
      <c r="F17" s="122">
        <f t="shared" si="1"/>
        <v>349.37</v>
      </c>
      <c r="G17" s="20"/>
    </row>
    <row r="18" spans="2:7" x14ac:dyDescent="0.25">
      <c r="B18" s="117" t="s">
        <v>168</v>
      </c>
      <c r="C18" s="136" t="s">
        <v>13</v>
      </c>
      <c r="D18" s="136">
        <v>54</v>
      </c>
      <c r="E18" s="136">
        <v>20.37</v>
      </c>
      <c r="F18" s="122">
        <f t="shared" si="1"/>
        <v>1099.98</v>
      </c>
      <c r="G18" s="20"/>
    </row>
    <row r="19" spans="2:7" x14ac:dyDescent="0.25">
      <c r="B19" s="117" t="s">
        <v>165</v>
      </c>
      <c r="C19" s="136" t="s">
        <v>131</v>
      </c>
      <c r="D19" s="136">
        <v>15</v>
      </c>
      <c r="E19" s="136">
        <v>10.19</v>
      </c>
      <c r="F19" s="122">
        <f t="shared" si="1"/>
        <v>152.85</v>
      </c>
      <c r="G19" s="20"/>
    </row>
    <row r="20" spans="2:7" x14ac:dyDescent="0.25">
      <c r="B20" s="117" t="s">
        <v>169</v>
      </c>
      <c r="C20" s="136" t="s">
        <v>131</v>
      </c>
      <c r="D20" s="136">
        <v>10</v>
      </c>
      <c r="E20" s="136">
        <v>10.19</v>
      </c>
      <c r="F20" s="122">
        <f t="shared" si="1"/>
        <v>101.89999999999999</v>
      </c>
      <c r="G20" s="20"/>
    </row>
    <row r="21" spans="2:7" x14ac:dyDescent="0.25">
      <c r="B21" s="117" t="s">
        <v>167</v>
      </c>
      <c r="C21" s="118" t="s">
        <v>131</v>
      </c>
      <c r="D21" s="118">
        <v>400</v>
      </c>
      <c r="E21" s="118">
        <v>10.19</v>
      </c>
      <c r="F21" s="122">
        <f t="shared" si="1"/>
        <v>4076</v>
      </c>
      <c r="G21" s="20"/>
    </row>
    <row r="22" spans="2:7" ht="15.75" thickBot="1" x14ac:dyDescent="0.3">
      <c r="B22" s="172"/>
      <c r="C22" s="173"/>
      <c r="D22" s="173"/>
      <c r="E22" s="173"/>
      <c r="F22" s="174"/>
      <c r="G22" s="20"/>
    </row>
    <row r="23" spans="2:7" ht="15.75" thickBot="1" x14ac:dyDescent="0.3">
      <c r="B23" s="175" t="s">
        <v>132</v>
      </c>
      <c r="C23" s="176"/>
      <c r="D23" s="176"/>
      <c r="E23" s="176"/>
      <c r="F23" s="177"/>
      <c r="G23" s="20"/>
    </row>
    <row r="24" spans="2:7" x14ac:dyDescent="0.25">
      <c r="B24" s="137" t="s">
        <v>139</v>
      </c>
      <c r="C24" s="138" t="s">
        <v>11</v>
      </c>
      <c r="D24" s="138">
        <v>150</v>
      </c>
      <c r="E24" s="138">
        <v>0.41</v>
      </c>
      <c r="F24" s="139">
        <f t="shared" ref="F24:F26" si="2">D24*E24</f>
        <v>61.499999999999993</v>
      </c>
      <c r="G24" s="20"/>
    </row>
    <row r="25" spans="2:7" x14ac:dyDescent="0.25">
      <c r="B25" s="117" t="s">
        <v>170</v>
      </c>
      <c r="C25" s="118" t="s">
        <v>11</v>
      </c>
      <c r="D25" s="118">
        <v>5</v>
      </c>
      <c r="E25" s="118">
        <v>7.13</v>
      </c>
      <c r="F25" s="122">
        <f t="shared" si="2"/>
        <v>35.65</v>
      </c>
      <c r="G25" s="20"/>
    </row>
    <row r="26" spans="2:7" x14ac:dyDescent="0.25">
      <c r="B26" s="140" t="s">
        <v>136</v>
      </c>
      <c r="C26" s="136" t="s">
        <v>13</v>
      </c>
      <c r="D26" s="136">
        <v>0.6</v>
      </c>
      <c r="E26" s="136">
        <v>20.37</v>
      </c>
      <c r="F26" s="139">
        <f t="shared" si="2"/>
        <v>12.222</v>
      </c>
    </row>
    <row r="27" spans="2:7" ht="15.75" thickBot="1" x14ac:dyDescent="0.3">
      <c r="B27" s="178"/>
      <c r="C27" s="179"/>
      <c r="D27" s="179"/>
      <c r="E27" s="179"/>
      <c r="F27" s="180"/>
    </row>
    <row r="28" spans="2:7" ht="15.75" thickBot="1" x14ac:dyDescent="0.3">
      <c r="B28" s="166" t="s">
        <v>133</v>
      </c>
      <c r="C28" s="167"/>
      <c r="D28" s="167"/>
      <c r="E28" s="167"/>
      <c r="F28" s="168"/>
    </row>
    <row r="29" spans="2:7" x14ac:dyDescent="0.25">
      <c r="B29" s="115" t="s">
        <v>138</v>
      </c>
      <c r="C29" s="116" t="s">
        <v>5</v>
      </c>
      <c r="D29" s="116">
        <v>5260</v>
      </c>
      <c r="E29" s="116">
        <v>0.41</v>
      </c>
      <c r="F29" s="122">
        <f t="shared" ref="F29:F30" si="3">D29*E29</f>
        <v>2156.6</v>
      </c>
    </row>
    <row r="30" spans="2:7" ht="15.75" thickBot="1" x14ac:dyDescent="0.3">
      <c r="B30" s="119" t="s">
        <v>140</v>
      </c>
      <c r="C30" s="99" t="s">
        <v>5</v>
      </c>
      <c r="D30" s="99">
        <v>1725.5</v>
      </c>
      <c r="E30" s="99">
        <v>0.41</v>
      </c>
      <c r="F30" s="122">
        <f t="shared" si="3"/>
        <v>707.45499999999993</v>
      </c>
    </row>
    <row r="31" spans="2:7" ht="15.75" thickBot="1" x14ac:dyDescent="0.3">
      <c r="B31" s="169"/>
      <c r="C31" s="170"/>
      <c r="D31" s="170"/>
      <c r="E31" s="170"/>
      <c r="F31" s="171"/>
    </row>
    <row r="32" spans="2:7" s="20" customFormat="1" ht="15.75" x14ac:dyDescent="0.25">
      <c r="B32" s="103" t="s">
        <v>134</v>
      </c>
      <c r="C32" s="211"/>
      <c r="D32" s="211"/>
      <c r="E32" s="211"/>
      <c r="F32" s="212">
        <f>SUM(F7:F30)</f>
        <v>19298.735999999997</v>
      </c>
    </row>
    <row r="33" spans="2:6" s="20" customFormat="1" ht="15.75" x14ac:dyDescent="0.25">
      <c r="B33" s="163"/>
      <c r="C33" s="47"/>
      <c r="D33" s="47"/>
      <c r="E33" s="47"/>
      <c r="F33" s="164"/>
    </row>
    <row r="34" spans="2:6" s="20" customFormat="1" x14ac:dyDescent="0.25"/>
    <row r="35" spans="2:6" x14ac:dyDescent="0.25">
      <c r="B35" s="95" t="s">
        <v>188</v>
      </c>
    </row>
  </sheetData>
  <pageMargins left="0.7" right="0.7" top="0.75" bottom="0.75" header="0.3" footer="0.3"/>
  <pageSetup paperSize="9" scale="88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08262-49B8-44B6-ACDA-0A8EF475F0DF}">
  <sheetPr>
    <tabColor rgb="FFFFFF00"/>
    <pageSetUpPr fitToPage="1"/>
  </sheetPr>
  <dimension ref="C1:G40"/>
  <sheetViews>
    <sheetView workbookViewId="0">
      <selection activeCell="I15" sqref="I15"/>
    </sheetView>
  </sheetViews>
  <sheetFormatPr defaultRowHeight="15" x14ac:dyDescent="0.25"/>
  <cols>
    <col min="3" max="3" width="82.85546875" customWidth="1"/>
    <col min="4" max="4" width="10.140625" customWidth="1"/>
    <col min="5" max="5" width="10.7109375" customWidth="1"/>
    <col min="6" max="6" width="11.42578125" customWidth="1"/>
    <col min="7" max="7" width="13.42578125" customWidth="1"/>
    <col min="9" max="9" width="18" customWidth="1"/>
  </cols>
  <sheetData>
    <row r="1" spans="3:7" x14ac:dyDescent="0.25">
      <c r="F1" s="94" t="s">
        <v>191</v>
      </c>
    </row>
    <row r="2" spans="3:7" x14ac:dyDescent="0.25">
      <c r="C2" t="s">
        <v>200</v>
      </c>
      <c r="D2" t="s">
        <v>201</v>
      </c>
      <c r="E2" t="s">
        <v>202</v>
      </c>
      <c r="F2" t="s">
        <v>203</v>
      </c>
      <c r="G2" t="s">
        <v>204</v>
      </c>
    </row>
    <row r="3" spans="3:7" ht="15.75" thickBot="1" x14ac:dyDescent="0.3"/>
    <row r="4" spans="3:7" ht="19.5" thickBot="1" x14ac:dyDescent="0.35">
      <c r="C4" s="181" t="s">
        <v>160</v>
      </c>
      <c r="D4" s="182"/>
      <c r="E4" s="182"/>
      <c r="F4" s="182"/>
      <c r="G4" s="183"/>
    </row>
    <row r="5" spans="3:7" ht="15.75" thickBot="1" x14ac:dyDescent="0.3">
      <c r="C5" s="103" t="s">
        <v>113</v>
      </c>
      <c r="D5" s="106" t="s">
        <v>114</v>
      </c>
      <c r="E5" s="104" t="s">
        <v>115</v>
      </c>
      <c r="F5" s="104" t="s">
        <v>116</v>
      </c>
      <c r="G5" s="105" t="s">
        <v>117</v>
      </c>
    </row>
    <row r="6" spans="3:7" x14ac:dyDescent="0.25">
      <c r="C6" s="97" t="s">
        <v>141</v>
      </c>
      <c r="D6" s="127" t="s">
        <v>131</v>
      </c>
      <c r="E6" s="128">
        <v>101</v>
      </c>
      <c r="F6" s="128">
        <v>10.19</v>
      </c>
      <c r="G6" s="124">
        <f>E6*F6</f>
        <v>1029.19</v>
      </c>
    </row>
    <row r="7" spans="3:7" x14ac:dyDescent="0.25">
      <c r="C7" s="123" t="s">
        <v>142</v>
      </c>
      <c r="D7" s="129" t="s">
        <v>11</v>
      </c>
      <c r="E7" s="44">
        <v>120</v>
      </c>
      <c r="F7" s="44">
        <v>10.19</v>
      </c>
      <c r="G7" s="125">
        <f t="shared" ref="G7:G20" si="0">E7*F7</f>
        <v>1222.8</v>
      </c>
    </row>
    <row r="8" spans="3:7" x14ac:dyDescent="0.25">
      <c r="C8" s="123" t="s">
        <v>143</v>
      </c>
      <c r="D8" s="129" t="s">
        <v>5</v>
      </c>
      <c r="E8" s="44">
        <v>586</v>
      </c>
      <c r="F8" s="44">
        <v>1.76</v>
      </c>
      <c r="G8" s="125">
        <f t="shared" si="0"/>
        <v>1031.3599999999999</v>
      </c>
    </row>
    <row r="9" spans="3:7" x14ac:dyDescent="0.25">
      <c r="C9" s="123" t="s">
        <v>144</v>
      </c>
      <c r="D9" s="129" t="s">
        <v>5</v>
      </c>
      <c r="E9" s="44">
        <v>515.12</v>
      </c>
      <c r="F9" s="44">
        <v>0.38</v>
      </c>
      <c r="G9" s="125">
        <f t="shared" si="0"/>
        <v>195.7456</v>
      </c>
    </row>
    <row r="10" spans="3:7" x14ac:dyDescent="0.25">
      <c r="C10" s="123" t="s">
        <v>145</v>
      </c>
      <c r="D10" s="129" t="s">
        <v>131</v>
      </c>
      <c r="E10" s="44">
        <v>22.5</v>
      </c>
      <c r="F10" s="44">
        <v>10.19</v>
      </c>
      <c r="G10" s="125">
        <f t="shared" si="0"/>
        <v>229.27499999999998</v>
      </c>
    </row>
    <row r="11" spans="3:7" x14ac:dyDescent="0.25">
      <c r="C11" s="123" t="s">
        <v>146</v>
      </c>
      <c r="D11" s="129" t="s">
        <v>11</v>
      </c>
      <c r="E11" s="44">
        <v>50</v>
      </c>
      <c r="F11" s="44">
        <v>1.53</v>
      </c>
      <c r="G11" s="125">
        <f t="shared" si="0"/>
        <v>76.5</v>
      </c>
    </row>
    <row r="12" spans="3:7" x14ac:dyDescent="0.25">
      <c r="C12" s="123" t="s">
        <v>147</v>
      </c>
      <c r="D12" s="129" t="s">
        <v>5</v>
      </c>
      <c r="E12" s="44">
        <v>74</v>
      </c>
      <c r="F12" s="44">
        <v>4.4800000000000004</v>
      </c>
      <c r="G12" s="125">
        <f t="shared" si="0"/>
        <v>331.52000000000004</v>
      </c>
    </row>
    <row r="13" spans="3:7" x14ac:dyDescent="0.25">
      <c r="C13" s="123" t="s">
        <v>148</v>
      </c>
      <c r="D13" s="129" t="s">
        <v>5</v>
      </c>
      <c r="E13" s="44">
        <v>74</v>
      </c>
      <c r="F13" s="44">
        <v>4.4800000000000004</v>
      </c>
      <c r="G13" s="125">
        <f t="shared" si="0"/>
        <v>331.52000000000004</v>
      </c>
    </row>
    <row r="14" spans="3:7" x14ac:dyDescent="0.25">
      <c r="C14" s="123" t="s">
        <v>149</v>
      </c>
      <c r="D14" s="129" t="s">
        <v>11</v>
      </c>
      <c r="E14" s="44">
        <v>181</v>
      </c>
      <c r="F14" s="44">
        <v>0.19</v>
      </c>
      <c r="G14" s="125">
        <f t="shared" si="0"/>
        <v>34.39</v>
      </c>
    </row>
    <row r="15" spans="3:7" x14ac:dyDescent="0.25">
      <c r="C15" s="123" t="s">
        <v>162</v>
      </c>
      <c r="D15" s="134" t="s">
        <v>13</v>
      </c>
      <c r="E15" s="135">
        <v>113</v>
      </c>
      <c r="F15" s="135">
        <v>8.8800000000000008</v>
      </c>
      <c r="G15" s="125">
        <f t="shared" si="0"/>
        <v>1003.44</v>
      </c>
    </row>
    <row r="16" spans="3:7" x14ac:dyDescent="0.25">
      <c r="C16" s="123" t="s">
        <v>150</v>
      </c>
      <c r="D16" s="134" t="s">
        <v>13</v>
      </c>
      <c r="E16" s="135">
        <v>113</v>
      </c>
      <c r="F16" s="135">
        <v>20.37</v>
      </c>
      <c r="G16" s="125">
        <f t="shared" si="0"/>
        <v>2301.81</v>
      </c>
    </row>
    <row r="17" spans="3:7" x14ac:dyDescent="0.25">
      <c r="C17" s="123" t="s">
        <v>151</v>
      </c>
      <c r="D17" s="134"/>
      <c r="E17" s="135"/>
      <c r="F17" s="135"/>
      <c r="G17" s="125"/>
    </row>
    <row r="18" spans="3:7" x14ac:dyDescent="0.25">
      <c r="C18" s="123" t="s">
        <v>152</v>
      </c>
      <c r="D18" s="129" t="s">
        <v>5</v>
      </c>
      <c r="E18" s="44">
        <v>120</v>
      </c>
      <c r="F18" s="44">
        <v>0.6</v>
      </c>
      <c r="G18" s="125">
        <f t="shared" si="0"/>
        <v>72</v>
      </c>
    </row>
    <row r="19" spans="3:7" x14ac:dyDescent="0.25">
      <c r="C19" s="123" t="s">
        <v>155</v>
      </c>
      <c r="D19" s="129" t="s">
        <v>11</v>
      </c>
      <c r="E19" s="44">
        <v>1</v>
      </c>
      <c r="F19" s="44">
        <v>152.85</v>
      </c>
      <c r="G19" s="125">
        <f t="shared" si="0"/>
        <v>152.85</v>
      </c>
    </row>
    <row r="20" spans="3:7" ht="15.75" thickBot="1" x14ac:dyDescent="0.3">
      <c r="C20" s="98" t="s">
        <v>153</v>
      </c>
      <c r="D20" s="130" t="s">
        <v>5</v>
      </c>
      <c r="E20" s="131">
        <v>370</v>
      </c>
      <c r="F20" s="131">
        <v>0.44</v>
      </c>
      <c r="G20" s="122">
        <f t="shared" si="0"/>
        <v>162.80000000000001</v>
      </c>
    </row>
    <row r="21" spans="3:7" ht="15.75" thickBot="1" x14ac:dyDescent="0.3">
      <c r="C21" s="114" t="s">
        <v>154</v>
      </c>
      <c r="D21" s="120"/>
      <c r="E21" s="120"/>
      <c r="F21" s="120"/>
      <c r="G21" s="126">
        <f>SUM(G6:G20)</f>
        <v>8175.200600000001</v>
      </c>
    </row>
    <row r="22" spans="3:7" ht="15.75" thickBot="1" x14ac:dyDescent="0.3"/>
    <row r="23" spans="3:7" ht="19.5" thickBot="1" x14ac:dyDescent="0.35">
      <c r="C23" s="184" t="s">
        <v>171</v>
      </c>
      <c r="D23" s="185"/>
      <c r="E23" s="185"/>
      <c r="F23" s="185"/>
      <c r="G23" s="186"/>
    </row>
    <row r="24" spans="3:7" x14ac:dyDescent="0.25">
      <c r="C24" s="103" t="s">
        <v>113</v>
      </c>
      <c r="D24" s="106" t="s">
        <v>114</v>
      </c>
      <c r="E24" s="104" t="s">
        <v>115</v>
      </c>
      <c r="F24" s="104" t="s">
        <v>116</v>
      </c>
      <c r="G24" s="105" t="s">
        <v>117</v>
      </c>
    </row>
    <row r="25" spans="3:7" x14ac:dyDescent="0.25">
      <c r="C25" s="115" t="s">
        <v>156</v>
      </c>
      <c r="D25" s="52" t="s">
        <v>11</v>
      </c>
      <c r="E25" s="52">
        <v>82</v>
      </c>
      <c r="F25" s="52">
        <v>6.5</v>
      </c>
      <c r="G25" s="122">
        <f>E25*F25</f>
        <v>533</v>
      </c>
    </row>
    <row r="26" spans="3:7" x14ac:dyDescent="0.25">
      <c r="C26" s="117" t="s">
        <v>157</v>
      </c>
      <c r="D26" s="44" t="s">
        <v>158</v>
      </c>
      <c r="E26" s="44">
        <v>16</v>
      </c>
      <c r="F26" s="44">
        <v>10.19</v>
      </c>
      <c r="G26" s="122">
        <f t="shared" ref="G26:G33" si="1">E26*F26</f>
        <v>163.04</v>
      </c>
    </row>
    <row r="27" spans="3:7" x14ac:dyDescent="0.25">
      <c r="C27" s="117" t="s">
        <v>172</v>
      </c>
      <c r="D27" s="44" t="s">
        <v>158</v>
      </c>
      <c r="E27" s="44">
        <v>232</v>
      </c>
      <c r="F27" s="44">
        <v>10.19</v>
      </c>
      <c r="G27" s="122">
        <f t="shared" si="1"/>
        <v>2364.08</v>
      </c>
    </row>
    <row r="28" spans="3:7" x14ac:dyDescent="0.25">
      <c r="C28" s="117" t="s">
        <v>159</v>
      </c>
      <c r="D28" s="44"/>
      <c r="E28" s="44"/>
      <c r="F28" s="44"/>
      <c r="G28" s="122"/>
    </row>
    <row r="29" spans="3:7" x14ac:dyDescent="0.25">
      <c r="C29" s="117" t="s">
        <v>163</v>
      </c>
      <c r="D29" s="44" t="s">
        <v>158</v>
      </c>
      <c r="E29" s="44">
        <v>24</v>
      </c>
      <c r="F29" s="44">
        <v>10.19</v>
      </c>
      <c r="G29" s="122">
        <f t="shared" si="1"/>
        <v>244.56</v>
      </c>
    </row>
    <row r="30" spans="3:7" x14ac:dyDescent="0.25">
      <c r="C30" s="117" t="s">
        <v>173</v>
      </c>
      <c r="D30" s="44" t="s">
        <v>13</v>
      </c>
      <c r="E30" s="44">
        <v>21.51</v>
      </c>
      <c r="F30" s="44">
        <v>8.8800000000000008</v>
      </c>
      <c r="G30" s="122">
        <f t="shared" si="1"/>
        <v>191.00880000000004</v>
      </c>
    </row>
    <row r="31" spans="3:7" x14ac:dyDescent="0.25">
      <c r="C31" s="117" t="s">
        <v>174</v>
      </c>
      <c r="D31" s="44" t="s">
        <v>13</v>
      </c>
      <c r="E31" s="44">
        <v>21.51</v>
      </c>
      <c r="F31" s="135">
        <v>20.37</v>
      </c>
      <c r="G31" s="122">
        <f t="shared" si="1"/>
        <v>438.15870000000007</v>
      </c>
    </row>
    <row r="32" spans="3:7" x14ac:dyDescent="0.25">
      <c r="C32" s="133" t="s">
        <v>147</v>
      </c>
      <c r="D32" s="44" t="s">
        <v>5</v>
      </c>
      <c r="E32" s="44">
        <v>79</v>
      </c>
      <c r="F32" s="44">
        <v>5.8</v>
      </c>
      <c r="G32" s="122">
        <f t="shared" si="1"/>
        <v>458.2</v>
      </c>
    </row>
    <row r="33" spans="3:7" ht="15.75" thickBot="1" x14ac:dyDescent="0.3">
      <c r="C33" s="133" t="s">
        <v>148</v>
      </c>
      <c r="D33" s="44" t="s">
        <v>5</v>
      </c>
      <c r="E33" s="44">
        <v>79</v>
      </c>
      <c r="F33" s="131">
        <v>5.8</v>
      </c>
      <c r="G33" s="122">
        <f t="shared" si="1"/>
        <v>458.2</v>
      </c>
    </row>
    <row r="34" spans="3:7" ht="15.75" thickBot="1" x14ac:dyDescent="0.3">
      <c r="C34" s="114" t="s">
        <v>154</v>
      </c>
      <c r="D34" s="120"/>
      <c r="E34" s="120"/>
      <c r="F34" s="120"/>
      <c r="G34" s="126">
        <f>SUM(G25:G33)</f>
        <v>4850.2474999999995</v>
      </c>
    </row>
    <row r="36" spans="3:7" ht="18.75" x14ac:dyDescent="0.3">
      <c r="C36" s="132" t="s">
        <v>179</v>
      </c>
      <c r="D36" s="132"/>
      <c r="E36" s="132"/>
      <c r="F36" s="132"/>
      <c r="G36" s="159">
        <f>SUM(G21+G34)</f>
        <v>13025.448100000001</v>
      </c>
    </row>
    <row r="37" spans="3:7" ht="18.75" x14ac:dyDescent="0.3">
      <c r="C37" s="132"/>
      <c r="D37" s="132"/>
      <c r="E37" s="132"/>
      <c r="F37" s="132"/>
      <c r="G37" s="159"/>
    </row>
    <row r="38" spans="3:7" ht="18.75" x14ac:dyDescent="0.3">
      <c r="C38" s="132"/>
      <c r="D38" s="132"/>
      <c r="E38" s="132"/>
      <c r="F38" s="132"/>
      <c r="G38" s="159"/>
    </row>
    <row r="40" spans="3:7" x14ac:dyDescent="0.25">
      <c r="C40" s="95" t="s">
        <v>188</v>
      </c>
    </row>
  </sheetData>
  <pageMargins left="0.7" right="0.7" top="0.75" bottom="0.75" header="0.3" footer="0.3"/>
  <pageSetup paperSize="9" scale="7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83DF1-EC15-4BDF-BF83-768BC0CC2A26}">
  <sheetPr>
    <tabColor theme="9" tint="-0.249977111117893"/>
  </sheetPr>
  <dimension ref="A1:H85"/>
  <sheetViews>
    <sheetView zoomScaleNormal="100" workbookViewId="0">
      <selection activeCell="K16" sqref="K16"/>
    </sheetView>
  </sheetViews>
  <sheetFormatPr defaultRowHeight="15" x14ac:dyDescent="0.25"/>
  <cols>
    <col min="1" max="1" width="9.5703125" customWidth="1"/>
    <col min="2" max="2" width="12.5703125" customWidth="1"/>
    <col min="3" max="3" width="48.5703125" customWidth="1"/>
    <col min="4" max="4" width="9.5703125" customWidth="1"/>
    <col min="5" max="5" width="11.28515625" customWidth="1"/>
    <col min="6" max="6" width="11.28515625" style="20" customWidth="1"/>
    <col min="7" max="7" width="14.7109375" style="20" customWidth="1"/>
    <col min="8" max="8" width="9.5703125" customWidth="1"/>
  </cols>
  <sheetData>
    <row r="1" spans="1:8" x14ac:dyDescent="0.25">
      <c r="A1" t="s">
        <v>200</v>
      </c>
      <c r="B1" t="s">
        <v>201</v>
      </c>
      <c r="C1" t="s">
        <v>202</v>
      </c>
      <c r="D1" t="s">
        <v>203</v>
      </c>
      <c r="E1" t="s">
        <v>204</v>
      </c>
      <c r="F1" s="20" t="s">
        <v>205</v>
      </c>
      <c r="G1" s="20" t="s">
        <v>206</v>
      </c>
      <c r="H1" t="s">
        <v>207</v>
      </c>
    </row>
    <row r="3" spans="1:8" x14ac:dyDescent="0.25">
      <c r="C3" s="1" t="s">
        <v>31</v>
      </c>
      <c r="F3" s="94" t="s">
        <v>192</v>
      </c>
    </row>
    <row r="4" spans="1:8" x14ac:dyDescent="0.25">
      <c r="C4" s="1"/>
    </row>
    <row r="5" spans="1:8" ht="15.75" thickBot="1" x14ac:dyDescent="0.3">
      <c r="C5" s="1" t="s">
        <v>32</v>
      </c>
    </row>
    <row r="6" spans="1:8" ht="15.75" thickBot="1" x14ac:dyDescent="0.3">
      <c r="A6" s="121" t="s">
        <v>61</v>
      </c>
      <c r="B6" s="121" t="s">
        <v>1</v>
      </c>
      <c r="C6" s="121" t="s">
        <v>113</v>
      </c>
      <c r="D6" s="160" t="s">
        <v>114</v>
      </c>
      <c r="E6" s="161" t="s">
        <v>115</v>
      </c>
      <c r="F6" s="161" t="s">
        <v>116</v>
      </c>
      <c r="G6" s="162" t="s">
        <v>117</v>
      </c>
    </row>
    <row r="7" spans="1:8" x14ac:dyDescent="0.25">
      <c r="A7" s="30" t="s">
        <v>4</v>
      </c>
      <c r="B7" s="66" t="s">
        <v>75</v>
      </c>
      <c r="C7" s="6" t="s">
        <v>175</v>
      </c>
      <c r="D7" s="30" t="s">
        <v>5</v>
      </c>
      <c r="E7" s="9">
        <v>420</v>
      </c>
      <c r="F7" s="45">
        <v>1.1000000000000001</v>
      </c>
      <c r="G7" s="45">
        <f>E7*F7</f>
        <v>462.00000000000006</v>
      </c>
    </row>
    <row r="8" spans="1:8" x14ac:dyDescent="0.25">
      <c r="A8" s="29"/>
      <c r="B8" s="61"/>
      <c r="C8" s="4" t="s">
        <v>176</v>
      </c>
      <c r="D8" s="29"/>
      <c r="E8" s="8"/>
      <c r="F8" s="25"/>
      <c r="G8" s="25"/>
    </row>
    <row r="9" spans="1:8" x14ac:dyDescent="0.25">
      <c r="A9" s="29" t="s">
        <v>6</v>
      </c>
      <c r="B9" s="63" t="s">
        <v>76</v>
      </c>
      <c r="C9" s="4" t="s">
        <v>177</v>
      </c>
      <c r="D9" s="64" t="s">
        <v>5</v>
      </c>
      <c r="E9" s="8">
        <v>1200</v>
      </c>
      <c r="F9" s="25">
        <v>1.92</v>
      </c>
      <c r="G9" s="25">
        <f>E9*F9</f>
        <v>2304</v>
      </c>
    </row>
    <row r="10" spans="1:8" x14ac:dyDescent="0.25">
      <c r="A10" s="29"/>
      <c r="B10" s="61"/>
      <c r="C10" s="4" t="s">
        <v>178</v>
      </c>
      <c r="D10" s="29"/>
      <c r="E10" s="8"/>
      <c r="F10" s="25"/>
      <c r="G10" s="25"/>
    </row>
    <row r="11" spans="1:8" x14ac:dyDescent="0.25">
      <c r="A11" s="29" t="s">
        <v>7</v>
      </c>
      <c r="B11" s="61" t="s">
        <v>77</v>
      </c>
      <c r="C11" s="4" t="s">
        <v>33</v>
      </c>
      <c r="D11" s="29" t="s">
        <v>11</v>
      </c>
      <c r="E11" s="8">
        <v>30</v>
      </c>
      <c r="F11" s="25">
        <v>50.13</v>
      </c>
      <c r="G11" s="25">
        <f>E11*F11</f>
        <v>1503.9</v>
      </c>
    </row>
    <row r="12" spans="1:8" x14ac:dyDescent="0.25">
      <c r="A12" s="29"/>
      <c r="B12" s="61"/>
      <c r="C12" s="4" t="s">
        <v>63</v>
      </c>
      <c r="D12" s="29"/>
      <c r="E12" s="8"/>
      <c r="F12" s="25"/>
      <c r="G12" s="25"/>
    </row>
    <row r="13" spans="1:8" x14ac:dyDescent="0.25">
      <c r="A13" s="29" t="s">
        <v>8</v>
      </c>
      <c r="B13" s="61" t="s">
        <v>78</v>
      </c>
      <c r="C13" s="4" t="s">
        <v>34</v>
      </c>
      <c r="D13" s="29" t="s">
        <v>11</v>
      </c>
      <c r="E13" s="8">
        <v>31</v>
      </c>
      <c r="F13" s="25">
        <v>6.78</v>
      </c>
      <c r="G13" s="25">
        <f>E13*F13</f>
        <v>210.18</v>
      </c>
    </row>
    <row r="14" spans="1:8" x14ac:dyDescent="0.25">
      <c r="A14" s="29"/>
      <c r="B14" s="61"/>
      <c r="C14" s="4" t="s">
        <v>83</v>
      </c>
      <c r="D14" s="29"/>
      <c r="E14" s="8"/>
      <c r="F14" s="25"/>
      <c r="G14" s="25"/>
    </row>
    <row r="15" spans="1:8" x14ac:dyDescent="0.25">
      <c r="A15" s="29"/>
      <c r="B15" s="61"/>
      <c r="C15" s="4" t="s">
        <v>84</v>
      </c>
      <c r="D15" s="29"/>
      <c r="E15" s="8"/>
      <c r="F15" s="25"/>
      <c r="G15" s="25"/>
    </row>
    <row r="16" spans="1:8" x14ac:dyDescent="0.25">
      <c r="A16" s="29" t="s">
        <v>9</v>
      </c>
      <c r="B16" s="61" t="s">
        <v>67</v>
      </c>
      <c r="C16" s="4" t="s">
        <v>94</v>
      </c>
      <c r="D16" s="29" t="s">
        <v>11</v>
      </c>
      <c r="E16" s="8">
        <v>210</v>
      </c>
      <c r="F16" s="25">
        <v>1.57</v>
      </c>
      <c r="G16" s="25">
        <f>E16*F16</f>
        <v>329.7</v>
      </c>
    </row>
    <row r="17" spans="1:7" x14ac:dyDescent="0.25">
      <c r="A17" s="29" t="s">
        <v>12</v>
      </c>
      <c r="B17" s="61" t="s">
        <v>79</v>
      </c>
      <c r="C17" s="4" t="s">
        <v>35</v>
      </c>
      <c r="D17" s="29" t="s">
        <v>11</v>
      </c>
      <c r="E17" s="8">
        <v>10</v>
      </c>
      <c r="F17" s="25">
        <v>94</v>
      </c>
      <c r="G17" s="25">
        <f>E17*F17</f>
        <v>940</v>
      </c>
    </row>
    <row r="18" spans="1:7" x14ac:dyDescent="0.25">
      <c r="A18" s="29"/>
      <c r="B18" s="65"/>
      <c r="C18" s="4" t="s">
        <v>37</v>
      </c>
      <c r="D18" s="29"/>
      <c r="E18" s="8"/>
      <c r="F18" s="25"/>
      <c r="G18" s="25"/>
    </row>
    <row r="19" spans="1:7" x14ac:dyDescent="0.25">
      <c r="A19" s="29" t="s">
        <v>14</v>
      </c>
      <c r="B19" s="61" t="s">
        <v>80</v>
      </c>
      <c r="C19" s="4" t="s">
        <v>36</v>
      </c>
      <c r="D19" s="29" t="s">
        <v>11</v>
      </c>
      <c r="E19" s="8">
        <v>5</v>
      </c>
      <c r="F19" s="25">
        <v>188</v>
      </c>
      <c r="G19" s="25">
        <f>E19*F19</f>
        <v>940</v>
      </c>
    </row>
    <row r="20" spans="1:7" x14ac:dyDescent="0.25">
      <c r="A20" s="29"/>
      <c r="B20" s="61"/>
      <c r="C20" s="4" t="s">
        <v>37</v>
      </c>
      <c r="D20" s="29"/>
      <c r="E20" s="8"/>
      <c r="F20" s="25"/>
      <c r="G20" s="25"/>
    </row>
    <row r="21" spans="1:7" x14ac:dyDescent="0.25">
      <c r="A21" s="29" t="s">
        <v>15</v>
      </c>
      <c r="B21" s="61" t="s">
        <v>81</v>
      </c>
      <c r="C21" s="4" t="s">
        <v>38</v>
      </c>
      <c r="D21" s="29" t="s">
        <v>11</v>
      </c>
      <c r="E21" s="8">
        <v>5</v>
      </c>
      <c r="F21" s="25">
        <v>365.5</v>
      </c>
      <c r="G21" s="25">
        <f>E21*F21</f>
        <v>1827.5</v>
      </c>
    </row>
    <row r="22" spans="1:7" x14ac:dyDescent="0.25">
      <c r="A22" s="29"/>
      <c r="B22" s="61"/>
      <c r="C22" s="4" t="s">
        <v>37</v>
      </c>
      <c r="D22" s="29"/>
      <c r="E22" s="8"/>
      <c r="F22" s="25"/>
      <c r="G22" s="25"/>
    </row>
    <row r="23" spans="1:7" x14ac:dyDescent="0.25">
      <c r="A23" s="29" t="s">
        <v>16</v>
      </c>
      <c r="B23" s="61" t="s">
        <v>82</v>
      </c>
      <c r="C23" s="4" t="s">
        <v>68</v>
      </c>
      <c r="D23" s="29" t="s">
        <v>11</v>
      </c>
      <c r="E23" s="8">
        <v>5</v>
      </c>
      <c r="F23" s="25">
        <v>470.01</v>
      </c>
      <c r="G23" s="25">
        <f>E23*F23</f>
        <v>2350.0500000000002</v>
      </c>
    </row>
    <row r="24" spans="1:7" x14ac:dyDescent="0.25">
      <c r="A24" s="29"/>
      <c r="B24" s="61"/>
      <c r="C24" s="4" t="s">
        <v>37</v>
      </c>
      <c r="D24" s="29"/>
      <c r="E24" s="8"/>
      <c r="F24" s="39"/>
      <c r="G24" s="25"/>
    </row>
    <row r="25" spans="1:7" x14ac:dyDescent="0.25">
      <c r="A25" s="29" t="s">
        <v>17</v>
      </c>
      <c r="B25" s="61" t="s">
        <v>85</v>
      </c>
      <c r="C25" s="4" t="s">
        <v>69</v>
      </c>
      <c r="D25" s="29" t="s">
        <v>11</v>
      </c>
      <c r="E25" s="8">
        <v>5</v>
      </c>
      <c r="F25" s="25">
        <v>73.11</v>
      </c>
      <c r="G25" s="25">
        <f>E25*F25</f>
        <v>365.55</v>
      </c>
    </row>
    <row r="26" spans="1:7" x14ac:dyDescent="0.25">
      <c r="A26" s="29"/>
      <c r="B26" s="63"/>
      <c r="C26" s="4" t="s">
        <v>37</v>
      </c>
      <c r="D26" s="64"/>
      <c r="E26" s="8"/>
      <c r="F26" s="25"/>
      <c r="G26" s="25"/>
    </row>
    <row r="27" spans="1:7" x14ac:dyDescent="0.25">
      <c r="A27" s="29" t="s">
        <v>18</v>
      </c>
      <c r="B27" s="61" t="s">
        <v>86</v>
      </c>
      <c r="C27" s="4" t="s">
        <v>39</v>
      </c>
      <c r="D27" s="29" t="s">
        <v>11</v>
      </c>
      <c r="E27" s="8">
        <v>5</v>
      </c>
      <c r="F27" s="25">
        <v>156.66999999999999</v>
      </c>
      <c r="G27" s="25">
        <f>E27*F27</f>
        <v>783.34999999999991</v>
      </c>
    </row>
    <row r="28" spans="1:7" x14ac:dyDescent="0.25">
      <c r="A28" s="29"/>
      <c r="B28" s="63"/>
      <c r="C28" s="4" t="s">
        <v>37</v>
      </c>
      <c r="D28" s="29"/>
      <c r="E28" s="8"/>
      <c r="F28" s="25"/>
      <c r="G28" s="25"/>
    </row>
    <row r="29" spans="1:7" x14ac:dyDescent="0.25">
      <c r="A29" s="29" t="s">
        <v>19</v>
      </c>
      <c r="B29" s="61" t="s">
        <v>87</v>
      </c>
      <c r="C29" s="4" t="s">
        <v>40</v>
      </c>
      <c r="D29" s="29" t="s">
        <v>11</v>
      </c>
      <c r="E29" s="8">
        <v>5</v>
      </c>
      <c r="F29" s="25">
        <v>334.23</v>
      </c>
      <c r="G29" s="25">
        <f>E29*F29</f>
        <v>1671.15</v>
      </c>
    </row>
    <row r="30" spans="1:7" x14ac:dyDescent="0.25">
      <c r="A30" s="29"/>
      <c r="B30" s="61"/>
      <c r="C30" s="4" t="s">
        <v>37</v>
      </c>
      <c r="D30" s="29"/>
      <c r="E30" s="8"/>
      <c r="F30" s="25"/>
      <c r="G30" s="25"/>
    </row>
    <row r="31" spans="1:7" x14ac:dyDescent="0.25">
      <c r="A31" s="29" t="s">
        <v>20</v>
      </c>
      <c r="B31" s="61" t="s">
        <v>88</v>
      </c>
      <c r="C31" s="4" t="s">
        <v>70</v>
      </c>
      <c r="D31" s="29" t="s">
        <v>11</v>
      </c>
      <c r="E31" s="8">
        <v>5</v>
      </c>
      <c r="F31" s="25">
        <v>438.68</v>
      </c>
      <c r="G31" s="25">
        <f>E31*F31</f>
        <v>2193.4</v>
      </c>
    </row>
    <row r="32" spans="1:7" ht="15.75" thickBot="1" x14ac:dyDescent="0.3">
      <c r="A32" s="29"/>
      <c r="B32" s="61"/>
      <c r="C32" s="10" t="s">
        <v>37</v>
      </c>
      <c r="D32" s="67"/>
      <c r="E32" s="13"/>
      <c r="F32" s="70"/>
      <c r="G32" s="62"/>
    </row>
    <row r="33" spans="1:7" ht="15.75" thickBot="1" x14ac:dyDescent="0.3">
      <c r="A33" s="5"/>
      <c r="B33" s="5"/>
      <c r="C33" s="55" t="s">
        <v>60</v>
      </c>
      <c r="D33" s="11"/>
      <c r="E33" s="43"/>
      <c r="F33" s="27"/>
      <c r="G33" s="56">
        <f>SUM(G7:G31)</f>
        <v>15880.779999999997</v>
      </c>
    </row>
    <row r="34" spans="1:7" x14ac:dyDescent="0.25">
      <c r="G34" s="22"/>
    </row>
    <row r="35" spans="1:7" x14ac:dyDescent="0.25">
      <c r="G35" s="22"/>
    </row>
    <row r="36" spans="1:7" x14ac:dyDescent="0.25">
      <c r="C36" s="1" t="s">
        <v>31</v>
      </c>
    </row>
    <row r="37" spans="1:7" ht="15.75" thickBot="1" x14ac:dyDescent="0.3">
      <c r="C37" s="1" t="s">
        <v>41</v>
      </c>
    </row>
    <row r="38" spans="1:7" ht="15.75" thickBot="1" x14ac:dyDescent="0.3">
      <c r="A38" s="121" t="s">
        <v>61</v>
      </c>
      <c r="B38" s="121" t="s">
        <v>1</v>
      </c>
      <c r="C38" s="121" t="s">
        <v>2</v>
      </c>
      <c r="D38" s="160" t="s">
        <v>62</v>
      </c>
      <c r="E38" s="161" t="s">
        <v>3</v>
      </c>
      <c r="F38" s="161" t="s">
        <v>64</v>
      </c>
      <c r="G38" s="162" t="s">
        <v>73</v>
      </c>
    </row>
    <row r="39" spans="1:7" x14ac:dyDescent="0.25">
      <c r="A39" s="30" t="s">
        <v>21</v>
      </c>
      <c r="B39" s="33" t="s">
        <v>89</v>
      </c>
      <c r="C39" s="6" t="s">
        <v>42</v>
      </c>
      <c r="D39" s="36" t="s">
        <v>11</v>
      </c>
      <c r="E39" s="9">
        <v>30</v>
      </c>
      <c r="F39" s="45">
        <v>1.02</v>
      </c>
      <c r="G39" s="21">
        <f>E39*F39</f>
        <v>30.6</v>
      </c>
    </row>
    <row r="40" spans="1:7" x14ac:dyDescent="0.25">
      <c r="A40" s="28"/>
      <c r="B40" s="31"/>
      <c r="C40" s="3" t="s">
        <v>43</v>
      </c>
      <c r="D40" s="34"/>
      <c r="E40" s="7"/>
      <c r="F40" s="46"/>
      <c r="G40" s="21"/>
    </row>
    <row r="41" spans="1:7" x14ac:dyDescent="0.25">
      <c r="A41" s="29" t="s">
        <v>22</v>
      </c>
      <c r="B41" s="32" t="s">
        <v>90</v>
      </c>
      <c r="C41" s="4" t="s">
        <v>45</v>
      </c>
      <c r="D41" s="35" t="s">
        <v>11</v>
      </c>
      <c r="E41" s="8">
        <v>30</v>
      </c>
      <c r="F41" s="25">
        <v>0.52</v>
      </c>
      <c r="G41" s="21">
        <f>E41*F41</f>
        <v>15.600000000000001</v>
      </c>
    </row>
    <row r="42" spans="1:7" x14ac:dyDescent="0.25">
      <c r="A42" s="28"/>
      <c r="B42" s="37"/>
      <c r="C42" s="3" t="s">
        <v>43</v>
      </c>
      <c r="D42" s="38"/>
      <c r="E42" s="7"/>
      <c r="F42" s="46"/>
      <c r="G42" s="21"/>
    </row>
    <row r="43" spans="1:7" x14ac:dyDescent="0.25">
      <c r="A43" s="29" t="s">
        <v>23</v>
      </c>
      <c r="B43" s="32" t="s">
        <v>91</v>
      </c>
      <c r="C43" s="4" t="s">
        <v>47</v>
      </c>
      <c r="D43" s="35" t="s">
        <v>11</v>
      </c>
      <c r="E43" s="8">
        <v>30</v>
      </c>
      <c r="F43" s="25">
        <v>2.35</v>
      </c>
      <c r="G43" s="21">
        <f>E43*F43</f>
        <v>70.5</v>
      </c>
    </row>
    <row r="44" spans="1:7" x14ac:dyDescent="0.25">
      <c r="A44" s="28"/>
      <c r="B44" s="37"/>
      <c r="C44" s="3" t="s">
        <v>48</v>
      </c>
      <c r="D44" s="34"/>
      <c r="E44" s="7"/>
      <c r="F44" s="46"/>
      <c r="G44" s="21"/>
    </row>
    <row r="45" spans="1:7" x14ac:dyDescent="0.25">
      <c r="A45" s="29" t="s">
        <v>24</v>
      </c>
      <c r="B45" s="32" t="s">
        <v>92</v>
      </c>
      <c r="C45" s="4" t="s">
        <v>50</v>
      </c>
      <c r="D45" s="35" t="s">
        <v>11</v>
      </c>
      <c r="E45" s="8">
        <v>30</v>
      </c>
      <c r="F45" s="25">
        <v>7.83</v>
      </c>
      <c r="G45" s="21">
        <f>E45*F45</f>
        <v>234.9</v>
      </c>
    </row>
    <row r="46" spans="1:7" x14ac:dyDescent="0.25">
      <c r="A46" s="29" t="s">
        <v>25</v>
      </c>
      <c r="B46" s="32" t="s">
        <v>93</v>
      </c>
      <c r="C46" s="4" t="s">
        <v>52</v>
      </c>
      <c r="D46" s="35" t="s">
        <v>11</v>
      </c>
      <c r="E46" s="8">
        <v>30</v>
      </c>
      <c r="F46" s="25">
        <v>0.71</v>
      </c>
      <c r="G46" s="21">
        <f>E46*F46</f>
        <v>21.299999999999997</v>
      </c>
    </row>
    <row r="47" spans="1:7" ht="15.75" thickBot="1" x14ac:dyDescent="0.3">
      <c r="A47" s="72" t="s">
        <v>26</v>
      </c>
      <c r="B47" s="76" t="s">
        <v>53</v>
      </c>
      <c r="C47" s="77" t="s">
        <v>97</v>
      </c>
      <c r="D47" s="78" t="s">
        <v>11</v>
      </c>
      <c r="E47" s="79">
        <v>30</v>
      </c>
      <c r="F47" s="80">
        <v>8.08</v>
      </c>
      <c r="G47" s="81">
        <f>E47*F47</f>
        <v>242.4</v>
      </c>
    </row>
    <row r="48" spans="1:7" ht="15.75" thickBot="1" x14ac:dyDescent="0.3">
      <c r="A48" s="2"/>
      <c r="B48" s="2"/>
      <c r="C48" s="57" t="s">
        <v>60</v>
      </c>
      <c r="D48" s="58"/>
      <c r="E48" s="58"/>
      <c r="F48" s="59"/>
      <c r="G48" s="60">
        <f>SUM(G39:G47)</f>
        <v>615.30000000000007</v>
      </c>
    </row>
    <row r="49" spans="1:7" x14ac:dyDescent="0.25">
      <c r="A49" s="2"/>
      <c r="B49" s="2"/>
      <c r="C49" s="68"/>
      <c r="D49" s="68"/>
      <c r="E49" s="68"/>
      <c r="F49" s="69"/>
      <c r="G49" s="24"/>
    </row>
    <row r="50" spans="1:7" x14ac:dyDescent="0.25">
      <c r="C50" s="1" t="s">
        <v>31</v>
      </c>
    </row>
    <row r="51" spans="1:7" ht="15.75" thickBot="1" x14ac:dyDescent="0.3">
      <c r="C51" s="1" t="s">
        <v>41</v>
      </c>
    </row>
    <row r="52" spans="1:7" ht="15.75" thickBot="1" x14ac:dyDescent="0.3">
      <c r="A52" s="121" t="s">
        <v>61</v>
      </c>
      <c r="B52" s="121" t="s">
        <v>1</v>
      </c>
      <c r="C52" s="121" t="s">
        <v>2</v>
      </c>
      <c r="D52" s="160" t="s">
        <v>62</v>
      </c>
      <c r="E52" s="161" t="s">
        <v>3</v>
      </c>
      <c r="F52" s="161" t="s">
        <v>64</v>
      </c>
      <c r="G52" s="162" t="s">
        <v>73</v>
      </c>
    </row>
    <row r="53" spans="1:7" x14ac:dyDescent="0.25">
      <c r="A53" s="30" t="s">
        <v>27</v>
      </c>
      <c r="B53" s="66" t="s">
        <v>72</v>
      </c>
      <c r="C53" s="6" t="s">
        <v>71</v>
      </c>
      <c r="D53" s="30" t="s">
        <v>13</v>
      </c>
      <c r="E53" s="9">
        <v>0.3</v>
      </c>
      <c r="F53" s="45">
        <v>8.8699999999999992</v>
      </c>
      <c r="G53" s="45">
        <f>E53*F53</f>
        <v>2.6609999999999996</v>
      </c>
    </row>
    <row r="54" spans="1:7" x14ac:dyDescent="0.25">
      <c r="A54" s="29" t="s">
        <v>28</v>
      </c>
      <c r="B54" s="63" t="s">
        <v>96</v>
      </c>
      <c r="C54" s="4" t="s">
        <v>54</v>
      </c>
      <c r="D54" s="64" t="s">
        <v>13</v>
      </c>
      <c r="E54" s="8">
        <v>0.3</v>
      </c>
      <c r="F54" s="25">
        <v>20.37</v>
      </c>
      <c r="G54" s="25">
        <f>E54*F54</f>
        <v>6.1109999999999998</v>
      </c>
    </row>
    <row r="55" spans="1:7" x14ac:dyDescent="0.25">
      <c r="A55" s="29"/>
      <c r="B55" s="63"/>
      <c r="C55" s="4" t="s">
        <v>104</v>
      </c>
      <c r="D55" s="64"/>
      <c r="E55" s="8"/>
      <c r="F55" s="25"/>
      <c r="G55" s="25"/>
    </row>
    <row r="56" spans="1:7" ht="15.75" thickBot="1" x14ac:dyDescent="0.3">
      <c r="A56" s="72" t="s">
        <v>29</v>
      </c>
      <c r="B56" s="76" t="s">
        <v>53</v>
      </c>
      <c r="C56" s="77" t="s">
        <v>55</v>
      </c>
      <c r="D56" s="78" t="s">
        <v>11</v>
      </c>
      <c r="E56" s="79">
        <v>30</v>
      </c>
      <c r="F56" s="82"/>
      <c r="G56" s="80">
        <v>1559.4</v>
      </c>
    </row>
    <row r="57" spans="1:7" ht="15.75" thickBot="1" x14ac:dyDescent="0.3">
      <c r="A57" s="5"/>
      <c r="B57" s="12"/>
      <c r="C57" s="55" t="s">
        <v>60</v>
      </c>
      <c r="D57" s="11"/>
      <c r="E57" s="43"/>
      <c r="F57" s="27"/>
      <c r="G57" s="56">
        <f>SUM(G53:G56)</f>
        <v>1568.172</v>
      </c>
    </row>
    <row r="58" spans="1:7" x14ac:dyDescent="0.25">
      <c r="A58" s="5"/>
      <c r="B58" s="12"/>
      <c r="C58" s="5"/>
      <c r="D58" s="5"/>
      <c r="E58" s="14"/>
      <c r="F58" s="12"/>
      <c r="G58" s="71"/>
    </row>
    <row r="59" spans="1:7" x14ac:dyDescent="0.25">
      <c r="A59" s="5"/>
      <c r="B59" s="12"/>
      <c r="C59" s="5"/>
      <c r="D59" s="5"/>
      <c r="E59" s="14"/>
      <c r="F59" s="12"/>
      <c r="G59" s="71"/>
    </row>
    <row r="60" spans="1:7" x14ac:dyDescent="0.25">
      <c r="A60" s="5"/>
      <c r="B60" s="12"/>
      <c r="C60" s="5"/>
      <c r="D60" s="5"/>
      <c r="E60" s="14"/>
      <c r="F60" s="12"/>
      <c r="G60" s="71"/>
    </row>
    <row r="61" spans="1:7" x14ac:dyDescent="0.25">
      <c r="A61" s="5"/>
      <c r="B61" s="12"/>
      <c r="C61" s="5"/>
      <c r="D61" s="5"/>
      <c r="E61" s="14"/>
      <c r="F61" s="12"/>
      <c r="G61" s="71"/>
    </row>
    <row r="62" spans="1:7" x14ac:dyDescent="0.25">
      <c r="A62" s="5"/>
      <c r="B62" s="12"/>
      <c r="C62" s="5"/>
      <c r="D62" s="5"/>
      <c r="E62" s="14"/>
      <c r="F62" s="12"/>
      <c r="G62" s="71"/>
    </row>
    <row r="63" spans="1:7" x14ac:dyDescent="0.25">
      <c r="A63" s="5"/>
      <c r="B63" s="12"/>
      <c r="C63" s="5"/>
      <c r="D63" s="5"/>
      <c r="E63" s="14"/>
      <c r="F63" s="12"/>
      <c r="G63" s="71"/>
    </row>
    <row r="64" spans="1:7" x14ac:dyDescent="0.25">
      <c r="A64" s="5"/>
      <c r="B64" s="12"/>
      <c r="C64" s="5"/>
      <c r="D64" s="5"/>
      <c r="E64" s="14"/>
      <c r="F64" s="12"/>
      <c r="G64" s="71"/>
    </row>
    <row r="65" spans="1:7" x14ac:dyDescent="0.25">
      <c r="A65" s="5"/>
      <c r="B65" s="12"/>
      <c r="C65" s="5"/>
      <c r="D65" s="5"/>
      <c r="E65" s="14"/>
      <c r="F65" s="12"/>
      <c r="G65" s="71"/>
    </row>
    <row r="66" spans="1:7" x14ac:dyDescent="0.25">
      <c r="A66" s="5"/>
      <c r="B66" s="12"/>
      <c r="C66" s="5"/>
      <c r="D66" s="5"/>
      <c r="E66" s="14"/>
      <c r="F66" s="12"/>
      <c r="G66" s="71"/>
    </row>
    <row r="67" spans="1:7" x14ac:dyDescent="0.25">
      <c r="A67" s="5"/>
      <c r="B67" s="12"/>
      <c r="C67" s="5"/>
      <c r="D67" s="5"/>
      <c r="E67" s="14"/>
      <c r="F67" s="12"/>
      <c r="G67" s="71"/>
    </row>
    <row r="68" spans="1:7" x14ac:dyDescent="0.25">
      <c r="A68" s="5"/>
      <c r="B68" s="5"/>
      <c r="C68" s="26"/>
      <c r="D68" s="5"/>
      <c r="E68" s="14"/>
      <c r="F68" s="12"/>
      <c r="G68" s="24"/>
    </row>
    <row r="69" spans="1:7" x14ac:dyDescent="0.25">
      <c r="C69" s="15" t="s">
        <v>95</v>
      </c>
    </row>
    <row r="70" spans="1:7" ht="15.75" thickBot="1" x14ac:dyDescent="0.3"/>
    <row r="71" spans="1:7" ht="15.75" thickBot="1" x14ac:dyDescent="0.3">
      <c r="A71" s="121" t="s">
        <v>61</v>
      </c>
      <c r="B71" s="121" t="s">
        <v>1</v>
      </c>
      <c r="C71" s="121" t="s">
        <v>2</v>
      </c>
      <c r="D71" s="160" t="s">
        <v>62</v>
      </c>
      <c r="E71" s="161" t="s">
        <v>3</v>
      </c>
      <c r="F71" s="161" t="s">
        <v>64</v>
      </c>
      <c r="G71" s="162" t="s">
        <v>73</v>
      </c>
    </row>
    <row r="72" spans="1:7" x14ac:dyDescent="0.25">
      <c r="A72" s="83" t="s">
        <v>44</v>
      </c>
      <c r="B72" s="84" t="s">
        <v>53</v>
      </c>
      <c r="C72" s="85" t="s">
        <v>99</v>
      </c>
      <c r="D72" s="86" t="s">
        <v>11</v>
      </c>
      <c r="E72" s="187">
        <v>30</v>
      </c>
      <c r="F72" s="190">
        <v>51.98</v>
      </c>
      <c r="G72" s="190">
        <f>E72*F72</f>
        <v>1559.3999999999999</v>
      </c>
    </row>
    <row r="73" spans="1:7" x14ac:dyDescent="0.25">
      <c r="A73" s="87" t="s">
        <v>46</v>
      </c>
      <c r="B73" s="73" t="s">
        <v>53</v>
      </c>
      <c r="C73" s="88" t="s">
        <v>100</v>
      </c>
      <c r="D73" s="89" t="s">
        <v>11</v>
      </c>
      <c r="E73" s="188"/>
      <c r="F73" s="191"/>
      <c r="G73" s="191"/>
    </row>
    <row r="74" spans="1:7" x14ac:dyDescent="0.25">
      <c r="A74" s="72" t="s">
        <v>49</v>
      </c>
      <c r="B74" s="90" t="s">
        <v>53</v>
      </c>
      <c r="C74" s="74" t="s">
        <v>101</v>
      </c>
      <c r="D74" s="91" t="s">
        <v>11</v>
      </c>
      <c r="E74" s="188"/>
      <c r="F74" s="191"/>
      <c r="G74" s="191"/>
    </row>
    <row r="75" spans="1:7" ht="15.75" thickBot="1" x14ac:dyDescent="0.3">
      <c r="A75" s="72" t="s">
        <v>51</v>
      </c>
      <c r="B75" s="92" t="s">
        <v>53</v>
      </c>
      <c r="C75" s="74" t="s">
        <v>102</v>
      </c>
      <c r="D75" s="75" t="s">
        <v>11</v>
      </c>
      <c r="E75" s="189"/>
      <c r="F75" s="192"/>
      <c r="G75" s="192"/>
    </row>
    <row r="76" spans="1:7" ht="15.75" thickBot="1" x14ac:dyDescent="0.3">
      <c r="A76" s="2"/>
      <c r="B76" s="2"/>
      <c r="C76" s="40" t="s">
        <v>98</v>
      </c>
      <c r="D76" s="41"/>
      <c r="E76" s="41"/>
      <c r="F76" s="42"/>
      <c r="G76" s="60">
        <f>SUM(G72:G75)</f>
        <v>1559.3999999999999</v>
      </c>
    </row>
    <row r="77" spans="1:7" x14ac:dyDescent="0.25">
      <c r="A77" s="2"/>
      <c r="B77" s="2"/>
      <c r="C77" s="12"/>
      <c r="D77" s="2"/>
      <c r="E77" s="2"/>
      <c r="F77" s="47"/>
      <c r="G77" s="24"/>
    </row>
    <row r="78" spans="1:7" x14ac:dyDescent="0.25">
      <c r="C78" s="15" t="s">
        <v>56</v>
      </c>
    </row>
    <row r="79" spans="1:7" x14ac:dyDescent="0.25">
      <c r="C79" s="12" t="s">
        <v>103</v>
      </c>
    </row>
    <row r="80" spans="1:7" x14ac:dyDescent="0.25">
      <c r="C80" s="12" t="s">
        <v>57</v>
      </c>
      <c r="G80" s="23"/>
    </row>
    <row r="82" spans="3:7" x14ac:dyDescent="0.25">
      <c r="C82" s="12"/>
    </row>
    <row r="83" spans="3:7" ht="15.75" thickBot="1" x14ac:dyDescent="0.3"/>
    <row r="84" spans="3:7" ht="15.75" thickBot="1" x14ac:dyDescent="0.3">
      <c r="C84" s="48" t="s">
        <v>59</v>
      </c>
      <c r="D84" s="49"/>
      <c r="E84" s="49"/>
      <c r="F84" s="50"/>
      <c r="G84" s="51">
        <f>G33+G48+G57</f>
        <v>18064.251999999997</v>
      </c>
    </row>
    <row r="85" spans="3:7" x14ac:dyDescent="0.25">
      <c r="C85" s="95" t="s">
        <v>188</v>
      </c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2F9D-A696-4198-A04A-27A42A7AD840}">
  <sheetPr>
    <tabColor theme="5" tint="-0.249977111117893"/>
  </sheetPr>
  <dimension ref="A1:E16"/>
  <sheetViews>
    <sheetView workbookViewId="0">
      <selection activeCell="G8" sqref="G8"/>
    </sheetView>
  </sheetViews>
  <sheetFormatPr defaultRowHeight="15" x14ac:dyDescent="0.25"/>
  <cols>
    <col min="1" max="1" width="36.42578125" customWidth="1"/>
    <col min="2" max="2" width="9.5703125" customWidth="1"/>
    <col min="3" max="3" width="11.28515625" customWidth="1"/>
    <col min="4" max="4" width="9.5703125" customWidth="1"/>
    <col min="5" max="5" width="14.85546875" customWidth="1"/>
  </cols>
  <sheetData>
    <row r="1" spans="1:5" x14ac:dyDescent="0.25">
      <c r="A1" t="s">
        <v>200</v>
      </c>
      <c r="B1" t="s">
        <v>201</v>
      </c>
      <c r="C1" t="s">
        <v>202</v>
      </c>
      <c r="D1" t="s">
        <v>203</v>
      </c>
      <c r="E1" s="94" t="s">
        <v>204</v>
      </c>
    </row>
    <row r="2" spans="1:5" ht="24.75" customHeight="1" thickBot="1" x14ac:dyDescent="0.3">
      <c r="E2" s="94" t="s">
        <v>193</v>
      </c>
    </row>
    <row r="3" spans="1:5" ht="19.5" thickBot="1" x14ac:dyDescent="0.35">
      <c r="A3" s="96" t="s">
        <v>180</v>
      </c>
    </row>
    <row r="4" spans="1:5" ht="16.5" customHeight="1" thickBot="1" x14ac:dyDescent="0.3">
      <c r="A4" s="141" t="s">
        <v>113</v>
      </c>
      <c r="B4" s="142" t="s">
        <v>114</v>
      </c>
      <c r="C4" s="148" t="s">
        <v>115</v>
      </c>
      <c r="D4" s="142" t="s">
        <v>116</v>
      </c>
      <c r="E4" s="143" t="s">
        <v>117</v>
      </c>
    </row>
    <row r="5" spans="1:5" ht="16.5" customHeight="1" x14ac:dyDescent="0.25">
      <c r="A5" s="153" t="s">
        <v>181</v>
      </c>
      <c r="B5" s="154" t="s">
        <v>5</v>
      </c>
      <c r="C5" s="155">
        <v>756891</v>
      </c>
      <c r="D5" s="111">
        <v>4.1000000000000002E-2</v>
      </c>
      <c r="E5" s="109">
        <f t="shared" ref="E5:E6" si="0">C5*D5</f>
        <v>31032.531000000003</v>
      </c>
    </row>
    <row r="6" spans="1:5" ht="30.75" customHeight="1" x14ac:dyDescent="0.25">
      <c r="A6" s="145" t="s">
        <v>182</v>
      </c>
      <c r="B6" s="146" t="s">
        <v>5</v>
      </c>
      <c r="C6" s="150">
        <v>71900.5</v>
      </c>
      <c r="D6" s="123">
        <v>7.2999999999999995E-2</v>
      </c>
      <c r="E6" s="151">
        <f t="shared" si="0"/>
        <v>5248.7365</v>
      </c>
    </row>
    <row r="7" spans="1:5" ht="16.5" customHeight="1" x14ac:dyDescent="0.25">
      <c r="A7" s="144" t="s">
        <v>183</v>
      </c>
      <c r="B7" s="146" t="s">
        <v>5</v>
      </c>
      <c r="C7" s="149">
        <v>0</v>
      </c>
      <c r="D7" s="152">
        <v>1.7999999999999999E-2</v>
      </c>
      <c r="E7" s="151">
        <v>0</v>
      </c>
    </row>
    <row r="8" spans="1:5" ht="16.5" customHeight="1" x14ac:dyDescent="0.25">
      <c r="A8" s="145" t="s">
        <v>184</v>
      </c>
      <c r="B8" s="146" t="s">
        <v>11</v>
      </c>
      <c r="C8" s="150">
        <v>1</v>
      </c>
      <c r="D8" s="123">
        <v>760</v>
      </c>
      <c r="E8" s="151">
        <f t="shared" ref="E8:E10" si="1">C8*D8</f>
        <v>760</v>
      </c>
    </row>
    <row r="9" spans="1:5" ht="16.5" customHeight="1" x14ac:dyDescent="0.25">
      <c r="A9" s="144" t="s">
        <v>185</v>
      </c>
      <c r="B9" s="146" t="s">
        <v>11</v>
      </c>
      <c r="C9" s="149">
        <v>1</v>
      </c>
      <c r="D9" s="152">
        <v>1200</v>
      </c>
      <c r="E9" s="151">
        <f t="shared" si="1"/>
        <v>1200</v>
      </c>
    </row>
    <row r="10" spans="1:5" ht="16.5" customHeight="1" x14ac:dyDescent="0.25">
      <c r="A10" s="145" t="s">
        <v>186</v>
      </c>
      <c r="B10" s="146" t="s">
        <v>11</v>
      </c>
      <c r="C10" s="150">
        <v>1</v>
      </c>
      <c r="D10" s="123">
        <v>650</v>
      </c>
      <c r="E10" s="151">
        <f t="shared" si="1"/>
        <v>650</v>
      </c>
    </row>
    <row r="11" spans="1:5" ht="15.75" thickBot="1" x14ac:dyDescent="0.3">
      <c r="A11" s="156" t="s">
        <v>187</v>
      </c>
      <c r="B11" s="147" t="s">
        <v>11</v>
      </c>
      <c r="C11" s="108">
        <v>0</v>
      </c>
      <c r="D11" s="98">
        <v>1020</v>
      </c>
      <c r="E11" s="157">
        <v>0</v>
      </c>
    </row>
    <row r="12" spans="1:5" x14ac:dyDescent="0.25">
      <c r="A12" s="213" t="s">
        <v>179</v>
      </c>
      <c r="B12" s="214"/>
      <c r="C12" s="214"/>
      <c r="D12" s="214"/>
      <c r="E12" s="215">
        <f>SUM(E5:E11)</f>
        <v>38891.267500000002</v>
      </c>
    </row>
    <row r="16" spans="1:5" x14ac:dyDescent="0.25">
      <c r="A16" s="95" t="s">
        <v>188</v>
      </c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rekapitulácia 2021</vt:lpstr>
      <vt:lpstr>Trávniky 2021</vt:lpstr>
      <vt:lpstr>CMZ 2021</vt:lpstr>
      <vt:lpstr>Kvetinové záhony 2021</vt:lpstr>
      <vt:lpstr>dreviny 2021</vt:lpstr>
      <vt:lpstr>Štadión 2021</vt:lpstr>
    </vt:vector>
  </TitlesOfParts>
  <Company>Hater s.r.o., Handlova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Mgr.Vladimír Borák</dc:creator>
  <cp:lastModifiedBy>Hovorca2</cp:lastModifiedBy>
  <cp:lastPrinted>2021-06-18T09:38:19Z</cp:lastPrinted>
  <dcterms:created xsi:type="dcterms:W3CDTF">2012-06-25T10:18:01Z</dcterms:created>
  <dcterms:modified xsi:type="dcterms:W3CDTF">2021-06-22T11:52:58Z</dcterms:modified>
</cp:coreProperties>
</file>